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715" windowHeight="11445"/>
  </bookViews>
  <sheets>
    <sheet name="KV " sheetId="6" r:id="rId1"/>
  </sheets>
  <definedNames>
    <definedName name="_xlnm.Print_Area" localSheetId="0">'KV '!$A$1:$H$254</definedName>
    <definedName name="_xlnm.Print_Titles" localSheetId="0">'KV '!$33:$33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5" i="6" l="1"/>
  <c r="F47" i="6"/>
  <c r="F188" i="6" l="1"/>
  <c r="F190" i="6"/>
  <c r="F173" i="6"/>
  <c r="F179" i="6"/>
  <c r="F56" i="6"/>
  <c r="F250" i="6"/>
  <c r="F204" i="6" l="1"/>
  <c r="F200" i="6"/>
  <c r="F198" i="6"/>
  <c r="F38" i="6"/>
  <c r="F43" i="6"/>
  <c r="F51" i="6"/>
  <c r="F80" i="6"/>
  <c r="F102" i="6"/>
  <c r="F114" i="6"/>
  <c r="F117" i="6"/>
  <c r="F122" i="6"/>
  <c r="F126" i="6"/>
  <c r="F145" i="6"/>
  <c r="F160" i="6"/>
  <c r="F36" i="6" l="1"/>
  <c r="F252" i="6"/>
  <c r="G47" i="6" l="1"/>
  <c r="G51" i="6"/>
  <c r="G43" i="6"/>
  <c r="G38" i="6"/>
  <c r="G36" i="6"/>
  <c r="F75" i="6" l="1"/>
  <c r="F72" i="6"/>
  <c r="F69" i="6"/>
  <c r="F66" i="6"/>
  <c r="F60" i="6"/>
  <c r="F54" i="6" l="1"/>
  <c r="G66" i="6" s="1"/>
  <c r="F130" i="6"/>
  <c r="F253" i="6"/>
  <c r="F182" i="6"/>
  <c r="F202" i="6"/>
  <c r="F209" i="6"/>
  <c r="F211" i="6"/>
  <c r="F213" i="6"/>
  <c r="F215" i="6"/>
  <c r="G72" i="6" l="1"/>
  <c r="G69" i="6"/>
  <c r="F186" i="6"/>
  <c r="G75" i="6"/>
  <c r="G56" i="6"/>
  <c r="G54" i="6"/>
  <c r="G60" i="6"/>
  <c r="F235" i="6"/>
  <c r="F207" i="6"/>
  <c r="F171" i="6"/>
  <c r="F234" i="6"/>
  <c r="G186" i="6" l="1"/>
  <c r="G188" i="6"/>
  <c r="G190" i="6"/>
  <c r="G198" i="6"/>
  <c r="G200" i="6"/>
  <c r="G204" i="6"/>
  <c r="G195" i="6"/>
  <c r="G202" i="6"/>
  <c r="G209" i="6"/>
  <c r="G207" i="6"/>
  <c r="G213" i="6"/>
  <c r="G211" i="6"/>
  <c r="G215" i="6"/>
  <c r="G182" i="6"/>
  <c r="G179" i="6"/>
  <c r="G171" i="6"/>
  <c r="G173" i="6"/>
  <c r="F238" i="6"/>
  <c r="F237" i="6"/>
  <c r="F239" i="6"/>
  <c r="F83" i="6"/>
  <c r="F78" i="6" l="1"/>
  <c r="D243" i="6" l="1"/>
  <c r="F243" i="6" s="1"/>
  <c r="G126" i="6"/>
  <c r="G80" i="6"/>
  <c r="G117" i="6"/>
  <c r="G145" i="6"/>
  <c r="G122" i="6"/>
  <c r="G160" i="6"/>
  <c r="G102" i="6"/>
  <c r="G78" i="6"/>
  <c r="G114" i="6"/>
  <c r="G130" i="6"/>
  <c r="G83" i="6"/>
  <c r="F220" i="6"/>
  <c r="F249" i="6"/>
  <c r="F236" i="6"/>
  <c r="F241" i="6" s="1"/>
  <c r="H188" i="6" l="1"/>
  <c r="H220" i="6"/>
  <c r="F245" i="6"/>
  <c r="H238" i="6"/>
  <c r="H239" i="6"/>
  <c r="H235" i="6"/>
  <c r="H236" i="6"/>
  <c r="H237" i="6"/>
  <c r="H234" i="6"/>
  <c r="H202" i="6"/>
  <c r="H117" i="6"/>
  <c r="H179" i="6"/>
  <c r="H173" i="6"/>
  <c r="H75" i="6"/>
  <c r="H56" i="6"/>
  <c r="H114" i="6"/>
  <c r="H36" i="6"/>
  <c r="H204" i="6"/>
  <c r="H47" i="6"/>
  <c r="H78" i="6"/>
  <c r="H207" i="6"/>
  <c r="H171" i="6"/>
  <c r="H102" i="6"/>
  <c r="H51" i="6"/>
  <c r="H198" i="6"/>
  <c r="H72" i="6"/>
  <c r="H145" i="6"/>
  <c r="H160" i="6"/>
  <c r="H215" i="6"/>
  <c r="H195" i="6"/>
  <c r="H209" i="6"/>
  <c r="H83" i="6"/>
  <c r="H69" i="6"/>
  <c r="H66" i="6"/>
  <c r="H38" i="6"/>
  <c r="H126" i="6"/>
  <c r="H213" i="6"/>
  <c r="H211" i="6"/>
  <c r="H200" i="6"/>
  <c r="H43" i="6"/>
  <c r="H122" i="6"/>
  <c r="H80" i="6"/>
  <c r="H54" i="6"/>
  <c r="H130" i="6"/>
  <c r="H60" i="6"/>
  <c r="H186" i="6"/>
  <c r="H182" i="6"/>
  <c r="H190" i="6"/>
  <c r="H241" i="6" l="1"/>
</calcChain>
</file>

<file path=xl/sharedStrings.xml><?xml version="1.0" encoding="utf-8"?>
<sst xmlns="http://schemas.openxmlformats.org/spreadsheetml/2006/main" count="315" uniqueCount="291">
  <si>
    <t>05</t>
  </si>
  <si>
    <t>06</t>
  </si>
  <si>
    <t>11</t>
  </si>
  <si>
    <t>Gebäude</t>
  </si>
  <si>
    <t>29</t>
  </si>
  <si>
    <t>Honorare</t>
  </si>
  <si>
    <t>51</t>
  </si>
  <si>
    <t>93</t>
  </si>
  <si>
    <t>20</t>
  </si>
  <si>
    <t>21</t>
  </si>
  <si>
    <t>Grobkostenschätzung +/- 15%</t>
  </si>
  <si>
    <t>0</t>
  </si>
  <si>
    <t>Grundstück</t>
  </si>
  <si>
    <t>00</t>
  </si>
  <si>
    <t xml:space="preserve">Vorstudien </t>
  </si>
  <si>
    <t>02</t>
  </si>
  <si>
    <t>Nebenkosten zu Grundstücks- bzw. Baurechtserwerb</t>
  </si>
  <si>
    <t>1</t>
  </si>
  <si>
    <t>Vorbereitungsarbeiten</t>
  </si>
  <si>
    <t>10</t>
  </si>
  <si>
    <t>Bestandesaufnahmen, Baugrunduntersuchungen</t>
  </si>
  <si>
    <t>Räumungen, Terrainvorbereitungen</t>
  </si>
  <si>
    <t>12</t>
  </si>
  <si>
    <t>Sicherungen, Provisorien</t>
  </si>
  <si>
    <t>2</t>
  </si>
  <si>
    <t>Baugrube</t>
  </si>
  <si>
    <t>Rohbau 1</t>
  </si>
  <si>
    <t>Fassadengerüst</t>
  </si>
  <si>
    <t>22</t>
  </si>
  <si>
    <t>Rohbau 2</t>
  </si>
  <si>
    <t>Fenster aus Holz-Metall</t>
  </si>
  <si>
    <t>Blitzschutzanlagen</t>
  </si>
  <si>
    <t>23</t>
  </si>
  <si>
    <t>Elektroanlagen</t>
  </si>
  <si>
    <t>Übergangsposition</t>
  </si>
  <si>
    <t>24</t>
  </si>
  <si>
    <t>25</t>
  </si>
  <si>
    <t>Sanitäranlagen</t>
  </si>
  <si>
    <t>26</t>
  </si>
  <si>
    <t>27</t>
  </si>
  <si>
    <t>Ausbau 1</t>
  </si>
  <si>
    <t>Schreinerarbeiten</t>
  </si>
  <si>
    <t>Innentüren</t>
  </si>
  <si>
    <t>28</t>
  </si>
  <si>
    <t>Ausbau 2</t>
  </si>
  <si>
    <t>Bautrocknung</t>
  </si>
  <si>
    <t>Baureinigung</t>
  </si>
  <si>
    <t>Architekt</t>
  </si>
  <si>
    <t>Bauingenieur</t>
  </si>
  <si>
    <t>Elektroingenieur</t>
  </si>
  <si>
    <t>HLK_Ingenieur</t>
  </si>
  <si>
    <t>Sanitäringenieur</t>
  </si>
  <si>
    <t>Geometer</t>
  </si>
  <si>
    <t>Bauphysiker</t>
  </si>
  <si>
    <t xml:space="preserve">4 </t>
  </si>
  <si>
    <t>Umgebung</t>
  </si>
  <si>
    <t>42</t>
  </si>
  <si>
    <t>Gartenanlage</t>
  </si>
  <si>
    <t>44</t>
  </si>
  <si>
    <t>46</t>
  </si>
  <si>
    <t>Trassenbauten</t>
  </si>
  <si>
    <t>Entwässerung</t>
  </si>
  <si>
    <t>50</t>
  </si>
  <si>
    <t>Wettbewerbskosten</t>
  </si>
  <si>
    <t>Wettbewerbe</t>
  </si>
  <si>
    <t>Bewilligungen, Gebühren</t>
  </si>
  <si>
    <t>Anschlussgebühren</t>
  </si>
  <si>
    <t>52</t>
  </si>
  <si>
    <t>Modelle</t>
  </si>
  <si>
    <t>Vervielfältigungen, Plandokumente</t>
  </si>
  <si>
    <t>53</t>
  </si>
  <si>
    <t>Versicherungen</t>
  </si>
  <si>
    <t>Bauzeitversicherungen</t>
  </si>
  <si>
    <t>55</t>
  </si>
  <si>
    <t>Bauherrenleistungen</t>
  </si>
  <si>
    <t>Projektleitung, Projektbegleitung</t>
  </si>
  <si>
    <t>57</t>
  </si>
  <si>
    <t>Mehrwertsteuer</t>
  </si>
  <si>
    <t>58</t>
  </si>
  <si>
    <t>Rückstellungen und Reserven</t>
  </si>
  <si>
    <t xml:space="preserve">Reserven für Unvorhgesehenes </t>
  </si>
  <si>
    <t>90</t>
  </si>
  <si>
    <t>Möbel</t>
  </si>
  <si>
    <t>92</t>
  </si>
  <si>
    <t>Textilien</t>
  </si>
  <si>
    <t>Vorhänge und Innendekorationsarbeiten</t>
  </si>
  <si>
    <t>Geräte, Apparate</t>
  </si>
  <si>
    <t>98</t>
  </si>
  <si>
    <t>Kunst am Bau</t>
  </si>
  <si>
    <t>273.0</t>
  </si>
  <si>
    <t>281.0</t>
  </si>
  <si>
    <t>297.0</t>
  </si>
  <si>
    <t>261</t>
  </si>
  <si>
    <t>Auftraggeber:</t>
  </si>
  <si>
    <t>Datum</t>
  </si>
  <si>
    <t>Grundlagen</t>
  </si>
  <si>
    <t>BKP</t>
  </si>
  <si>
    <t>Arbeitsgattung</t>
  </si>
  <si>
    <t>BKP 3</t>
  </si>
  <si>
    <t>Beschrieb</t>
  </si>
  <si>
    <t>Kosten</t>
  </si>
  <si>
    <t>Kosten BKP</t>
  </si>
  <si>
    <t>Erschliessung
(ausserhalb Grundstück)</t>
  </si>
  <si>
    <t>054</t>
  </si>
  <si>
    <t>Verkehrsanlagen 
(ausserhalb Grundstück)</t>
  </si>
  <si>
    <t>Erschliessung mit Verkehrsanlagen und Personenzugänge ausserhalb Grundstück sind vorhanden und nutzbar</t>
  </si>
  <si>
    <t>111</t>
  </si>
  <si>
    <t>112</t>
  </si>
  <si>
    <t>113</t>
  </si>
  <si>
    <t>13</t>
  </si>
  <si>
    <t>Gemeinsame Baustelleneinrichtungen</t>
  </si>
  <si>
    <t>130</t>
  </si>
  <si>
    <t>Baumeisterarbeiten</t>
  </si>
  <si>
    <t>211.9</t>
  </si>
  <si>
    <t>Regiearbeiten</t>
  </si>
  <si>
    <t>214</t>
  </si>
  <si>
    <t>Montagebau in Holz</t>
  </si>
  <si>
    <t>Aussentüren, Metall</t>
  </si>
  <si>
    <t>HLK-Anlagen, Gebäudeautomation</t>
  </si>
  <si>
    <t>242</t>
  </si>
  <si>
    <t>244</t>
  </si>
  <si>
    <t>248</t>
  </si>
  <si>
    <t>250</t>
  </si>
  <si>
    <t>Transportanlagen, Lageranlagen</t>
  </si>
  <si>
    <t>272.0</t>
  </si>
  <si>
    <t>272.3</t>
  </si>
  <si>
    <t>Allgemeine Schreinerarbeiten</t>
  </si>
  <si>
    <t>276</t>
  </si>
  <si>
    <t>Beschriftungen, Markierungen, Signaletik</t>
  </si>
  <si>
    <t>277</t>
  </si>
  <si>
    <t>401</t>
  </si>
  <si>
    <t>Installationen</t>
  </si>
  <si>
    <t>Elektroanalgen
Beleuchtungskörper im Gelände</t>
  </si>
  <si>
    <t>5</t>
  </si>
  <si>
    <t>Baunebenkosten</t>
  </si>
  <si>
    <t>512</t>
  </si>
  <si>
    <t>Dokumentation und 
Präsentation</t>
  </si>
  <si>
    <t>Architekt:</t>
  </si>
  <si>
    <t>TOTAL ANLAGEKOSTEN inkl. MWST, exkl. Honorare u. eigene Bauherrenleistungen</t>
  </si>
  <si>
    <t xml:space="preserve">9 </t>
  </si>
  <si>
    <t>Ausstattung</t>
  </si>
  <si>
    <t>9</t>
  </si>
  <si>
    <t>exkl. Honorare u. Spesen</t>
  </si>
  <si>
    <t>Neubau Residenz Brigerberg</t>
  </si>
  <si>
    <t>NEUBAU RESIDENZ BRIGERBERG</t>
  </si>
  <si>
    <r>
      <t xml:space="preserve">Vermessung, Vermarkung
</t>
    </r>
    <r>
      <rPr>
        <i/>
        <sz val="9"/>
        <color theme="1"/>
        <rFont val="Calibri"/>
        <family val="2"/>
        <scheme val="minor"/>
      </rPr>
      <t>Terrainaufnahmen detailliert</t>
    </r>
  </si>
  <si>
    <r>
      <t xml:space="preserve">Geotechnische und weitere 
Untersuchungen zur Beschaffenheit  des Baugrunds
</t>
    </r>
    <r>
      <rPr>
        <i/>
        <sz val="9"/>
        <color theme="1"/>
        <rFont val="Calibri"/>
        <family val="2"/>
        <scheme val="minor"/>
      </rPr>
      <t>Es werden die geotechnischen 
Berichte der danebenliegenden 
Turnhalle beigezogen. Keine 
Kostenerwartung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</si>
  <si>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029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</si>
  <si>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050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</si>
  <si>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060</t>
    </r>
  </si>
  <si>
    <r>
      <t xml:space="preserve">Rodungen
</t>
    </r>
    <r>
      <rPr>
        <i/>
        <sz val="9"/>
        <color theme="1"/>
        <rFont val="Calibri"/>
        <family val="2"/>
        <scheme val="minor"/>
      </rPr>
      <t>Keine grossen Bäume vorhanden</t>
    </r>
  </si>
  <si>
    <r>
      <t xml:space="preserve">Baustelleneinrichtung
</t>
    </r>
    <r>
      <rPr>
        <i/>
        <sz val="9"/>
        <color theme="1"/>
        <rFont val="Calibri"/>
        <family val="2"/>
        <scheme val="minor"/>
      </rPr>
      <t>Kran, Abschrankungen, Bauzaun, Zufahrt, Bürocontainer (Bauleitung), Lagerplätze, Parkierungen, Strom- und Wasserprovisorium</t>
    </r>
  </si>
  <si>
    <r>
      <t xml:space="preserve">Baugrubenaushub
</t>
    </r>
    <r>
      <rPr>
        <i/>
        <sz val="9"/>
        <color theme="1"/>
        <rFont val="Calibri"/>
        <family val="2"/>
        <scheme val="minor"/>
      </rPr>
      <t>Annahme: 
Normal baggerfähig. Standfest. Tragfähig. 
Abtrag, Aushub, Altleitungen, Transporte, Deponiegebühren, Hinterfüllungen, Anhumusierungen</t>
    </r>
  </si>
  <si>
    <r>
      <t xml:space="preserve">Baumeisteraushub
</t>
    </r>
    <r>
      <rPr>
        <i/>
        <sz val="9"/>
        <color theme="1"/>
        <rFont val="Calibri"/>
        <family val="2"/>
        <scheme val="minor"/>
      </rPr>
      <t>- Glasschaumschotter als Dämmungen unter Bodenplatte
- Fugenabdichtungen Beton
- Ergänzungen Aushubarbeiten</t>
    </r>
  </si>
  <si>
    <r>
      <t xml:space="preserve">Lufttechnische Anlagen
</t>
    </r>
    <r>
      <rPr>
        <i/>
        <sz val="9"/>
        <color theme="1"/>
        <rFont val="Calibri"/>
        <family val="2"/>
        <scheme val="minor"/>
      </rPr>
      <t>Raumentlüftung WC-Anlagen u. 
Nebenräume.
Komfortlüftung Minergie</t>
    </r>
  </si>
  <si>
    <r>
      <t xml:space="preserve">Gebäudeautomation
</t>
    </r>
    <r>
      <rPr>
        <i/>
        <sz val="9"/>
        <color theme="1"/>
        <rFont val="Calibri"/>
        <family val="2"/>
        <scheme val="minor"/>
      </rPr>
      <t>MSRL-Steuerungen und Programmierungen</t>
    </r>
  </si>
  <si>
    <r>
      <t xml:space="preserve">Innentüren in Metall
</t>
    </r>
    <r>
      <rPr>
        <i/>
        <sz val="9"/>
        <color theme="1"/>
        <rFont val="Calibri"/>
        <family val="2"/>
        <scheme val="minor"/>
      </rPr>
      <t>Brandschutztüren EI 30 Treppenh.
Oder Brandschutzschieber.</t>
    </r>
  </si>
  <si>
    <r>
      <t xml:space="preserve">Innere Verglasungen in Metall
</t>
    </r>
    <r>
      <rPr>
        <i/>
        <sz val="9"/>
        <color theme="1"/>
        <rFont val="Calibri"/>
        <family val="2"/>
        <scheme val="minor"/>
      </rPr>
      <t>Abtrennung Treppenhaus u. Raumtrennungen. 
Brandschutztrennungen.</t>
    </r>
  </si>
  <si>
    <r>
      <t xml:space="preserve">Trennwände
</t>
    </r>
    <r>
      <rPr>
        <i/>
        <sz val="9"/>
        <color theme="1"/>
        <rFont val="Calibri"/>
        <family val="2"/>
        <scheme val="minor"/>
      </rPr>
      <t>WC-Anlagen</t>
    </r>
  </si>
  <si>
    <r>
      <t xml:space="preserve">Erdarbeiten
</t>
    </r>
    <r>
      <rPr>
        <i/>
        <sz val="9"/>
        <color theme="1"/>
        <rFont val="Calibri"/>
        <family val="2"/>
        <scheme val="minor"/>
      </rPr>
      <t>Einbringen von Trag- u. Fundations-schichten.</t>
    </r>
  </si>
  <si>
    <r>
      <t xml:space="preserve">Einfriedungen
</t>
    </r>
    <r>
      <rPr>
        <i/>
        <sz val="9"/>
        <color theme="1"/>
        <rFont val="Calibri"/>
        <family val="2"/>
        <scheme val="minor"/>
      </rPr>
      <t>Kleinzäune gegen private Grundstücke</t>
    </r>
  </si>
  <si>
    <t>Projektwettbewerbsbeitrag Residenz Brigeberg</t>
  </si>
  <si>
    <t>Stiftung Residenz Brigerberg</t>
  </si>
  <si>
    <r>
      <t xml:space="preserve">Rissportokolle
</t>
    </r>
    <r>
      <rPr>
        <i/>
        <sz val="9"/>
        <color theme="1"/>
        <rFont val="Calibri"/>
        <family val="2"/>
        <scheme val="minor"/>
      </rPr>
      <t xml:space="preserve">- Nachbargrundstück überbaut 
Parz. Nr. 1379, 3776, 3924, 3925, 4469
</t>
    </r>
  </si>
  <si>
    <t>101</t>
  </si>
  <si>
    <t>102</t>
  </si>
  <si>
    <r>
      <t xml:space="preserve">Sanierung Altlasten
</t>
    </r>
    <r>
      <rPr>
        <i/>
        <sz val="9"/>
        <color theme="1"/>
        <rFont val="Calibri"/>
        <family val="2"/>
        <scheme val="minor"/>
      </rPr>
      <t>Keine kontanimierten Böden bekannt.</t>
    </r>
  </si>
  <si>
    <t>114</t>
  </si>
  <si>
    <t>Erbewegungen</t>
  </si>
  <si>
    <t>Grundlagebeispiel</t>
  </si>
  <si>
    <r>
      <t xml:space="preserve">Sicherung vorhandener Anlagen
</t>
    </r>
    <r>
      <rPr>
        <i/>
        <sz val="9"/>
        <color theme="1"/>
        <rFont val="Calibri"/>
        <family val="2"/>
        <scheme val="minor"/>
      </rPr>
      <t>Voraussichtlich keine notwendig.
Sicherung Werkleitungen und Personenzugänge in BKP 130 u. 211</t>
    </r>
  </si>
  <si>
    <r>
      <t xml:space="preserve">Abbrüche
</t>
    </r>
    <r>
      <rPr>
        <i/>
        <sz val="9"/>
        <color theme="1"/>
        <rFont val="Calibri"/>
        <family val="2"/>
        <scheme val="minor"/>
      </rPr>
      <t>- Abbruch Parkplatz ink. Entsorg.               - Verrohrte Wässerwasserleitung                 umleiten
- Umgebungsbauteile
- etc.</t>
    </r>
  </si>
  <si>
    <t>15</t>
  </si>
  <si>
    <t>Anpassung an best. Erschliessung</t>
  </si>
  <si>
    <r>
      <t xml:space="preserve">Infrastrukturleitungsanschluss Grunderschliessung                                </t>
    </r>
    <r>
      <rPr>
        <i/>
        <sz val="9"/>
        <color theme="1"/>
        <rFont val="Calibri"/>
        <family val="2"/>
        <scheme val="minor"/>
      </rPr>
      <t>- Trinkwasser, Oberflächenwasser, Kanalisation, Elektro, Swisscom etc.</t>
    </r>
  </si>
  <si>
    <t>16</t>
  </si>
  <si>
    <t>Anpassung an best. Verkehrsanlagen</t>
  </si>
  <si>
    <t>150</t>
  </si>
  <si>
    <t>160</t>
  </si>
  <si>
    <r>
      <t xml:space="preserve">Infrastrukturleitungsanschluss Grunderschliessung                                </t>
    </r>
    <r>
      <rPr>
        <i/>
        <sz val="9"/>
        <color theme="1"/>
        <rFont val="Calibri"/>
        <family val="2"/>
        <scheme val="minor"/>
      </rPr>
      <t>- Anpassungen öffentliche Strassen</t>
    </r>
  </si>
  <si>
    <t>Projektname</t>
  </si>
  <si>
    <t>(Annahme Massivbau)</t>
  </si>
  <si>
    <t>c/o Stiftung Alters- und Pflegheim Santa Rita</t>
  </si>
  <si>
    <t>Alti Gassa 40</t>
  </si>
  <si>
    <t>3911 Ried-Brig</t>
  </si>
  <si>
    <r>
      <t xml:space="preserve">Kanalisationen im Gebäude
</t>
    </r>
    <r>
      <rPr>
        <i/>
        <sz val="9"/>
        <color theme="1"/>
        <rFont val="Calibri"/>
        <family val="2"/>
        <scheme val="minor"/>
      </rPr>
      <t>- Grabarbeiten Werkleitungen 
- Rohrleitungen für Abwasser, 
Oberflächenwasser
- Leerrohre für Strom u. Daten
- Schächte
- Rinnen u. Abläufe bei Eingängen               - usw.</t>
    </r>
  </si>
  <si>
    <t>Beton- und Stahlbetonarbeiten</t>
  </si>
  <si>
    <t>Maurerarbeiten</t>
  </si>
  <si>
    <t>212</t>
  </si>
  <si>
    <t>Montagebau in Beton und vorfab. Mauerwerk</t>
  </si>
  <si>
    <t>212.2</t>
  </si>
  <si>
    <t>Elemente in Beton</t>
  </si>
  <si>
    <t>212.3</t>
  </si>
  <si>
    <t>Elemente in vorfabrizierten Mauerwerk</t>
  </si>
  <si>
    <t>213</t>
  </si>
  <si>
    <t>Montagebau in Stahl</t>
  </si>
  <si>
    <t>213.3</t>
  </si>
  <si>
    <t>Stahlkonstruktionen</t>
  </si>
  <si>
    <t xml:space="preserve">213.5 </t>
  </si>
  <si>
    <t>Äussere Verkleidung</t>
  </si>
  <si>
    <t>214.4</t>
  </si>
  <si>
    <t>Äussere Verkleidungen</t>
  </si>
  <si>
    <t>216</t>
  </si>
  <si>
    <t>Natur- und Kunststeinarbeiten</t>
  </si>
  <si>
    <t>216.0</t>
  </si>
  <si>
    <t>Natursteinarbeiten</t>
  </si>
  <si>
    <t>221.1</t>
  </si>
  <si>
    <t>221</t>
  </si>
  <si>
    <t>Fenster, Aussentüren, Tore</t>
  </si>
  <si>
    <t>221.6</t>
  </si>
  <si>
    <t>Aussentüren, Tore in Metall</t>
  </si>
  <si>
    <t>222</t>
  </si>
  <si>
    <t>Spenglerarbeiten</t>
  </si>
  <si>
    <r>
      <t xml:space="preserve">Bedachungsarbeiten
</t>
    </r>
    <r>
      <rPr>
        <i/>
        <sz val="9"/>
        <color theme="1"/>
        <rFont val="Calibri"/>
        <family val="2"/>
        <scheme val="minor"/>
      </rPr>
      <t>Flachdachkonstruktion mit Polymer-bitumen und extensive Begrünung
Anschlagsicherung u. Dachausstieg
Dachrand.</t>
    </r>
  </si>
  <si>
    <r>
      <t xml:space="preserve">Spezielle Dichtungen und Dämmungen
</t>
    </r>
    <r>
      <rPr>
        <i/>
        <sz val="9"/>
        <color theme="1"/>
        <rFont val="Calibri"/>
        <family val="2"/>
        <scheme val="minor"/>
      </rPr>
      <t>Sockelübergang Terrain - Ergeschoss</t>
    </r>
    <r>
      <rPr>
        <sz val="9"/>
        <color theme="1"/>
        <rFont val="Calibri"/>
        <family val="2"/>
        <scheme val="minor"/>
      </rPr>
      <t xml:space="preserve">
(UG mit ohne Perimeterdämmung)
Brandschutzabschottungen</t>
    </r>
  </si>
  <si>
    <t>226</t>
  </si>
  <si>
    <t>226.2</t>
  </si>
  <si>
    <t xml:space="preserve">Fassadenputze                                         </t>
  </si>
  <si>
    <r>
      <t xml:space="preserve">Verputzte Aussenwärmedämmung      </t>
    </r>
    <r>
      <rPr>
        <i/>
        <sz val="9"/>
        <color theme="1"/>
        <rFont val="Calibri"/>
        <family val="2"/>
        <scheme val="minor"/>
      </rPr>
      <t>Verputzte Wärmedämmung inkl. Malerarbeiten</t>
    </r>
  </si>
  <si>
    <r>
      <t xml:space="preserve">Äussere Abschlüsse, Sonnenschutzanlagen
</t>
    </r>
    <r>
      <rPr>
        <i/>
        <sz val="9"/>
        <color theme="1"/>
        <rFont val="Calibri"/>
        <family val="2"/>
        <scheme val="minor"/>
      </rPr>
      <t>Lamellenstoren Vertikal mit Motor sowie Balkonmarkiesen</t>
    </r>
  </si>
  <si>
    <r>
      <t xml:space="preserve">Elektroinstallationen
</t>
    </r>
    <r>
      <rPr>
        <i/>
        <sz val="9"/>
        <color theme="1"/>
        <rFont val="Calibri"/>
        <family val="2"/>
        <scheme val="minor"/>
      </rPr>
      <t>Starkstrom, Schwachstrom, Nebenräume, Beleuchtung, Lift, Storen, Haustech. Anschlüsse u. dgl., Brandmeldeanlage, Tiefer Automatisationsgrad</t>
    </r>
  </si>
  <si>
    <r>
      <t xml:space="preserve">Heizungsanlagen
</t>
    </r>
    <r>
      <rPr>
        <i/>
        <sz val="9"/>
        <color theme="1"/>
        <rFont val="Calibri"/>
        <family val="2"/>
        <scheme val="minor"/>
      </rPr>
      <t>Wärmerezeugung, Wärmeverteilung, etc.</t>
    </r>
  </si>
  <si>
    <t>Aufzüge</t>
  </si>
  <si>
    <t>266</t>
  </si>
  <si>
    <t>Gipserarbeiten</t>
  </si>
  <si>
    <r>
      <t xml:space="preserve">Metallbauarbeiten
</t>
    </r>
    <r>
      <rPr>
        <i/>
        <sz val="9"/>
        <color theme="1"/>
        <rFont val="Calibri"/>
        <family val="2"/>
        <scheme val="minor"/>
      </rPr>
      <t>Geländer in Metall.                           Handläufe
Metallfertigbauteile
Kleinere Schlosserarbeiten</t>
    </r>
  </si>
  <si>
    <r>
      <t xml:space="preserve">Wandschränke, Gestelle und dgl.
</t>
    </r>
    <r>
      <rPr>
        <i/>
        <sz val="9"/>
        <color theme="1"/>
        <rFont val="Calibri"/>
        <family val="2"/>
        <scheme val="minor"/>
      </rPr>
      <t>Schreinerteile Garderobe u. 
Sitzbank.
Einbauschränke</t>
    </r>
  </si>
  <si>
    <r>
      <t>Innere Verglasungen</t>
    </r>
    <r>
      <rPr>
        <i/>
        <sz val="9"/>
        <color theme="1"/>
        <rFont val="Calibri"/>
        <family val="2"/>
        <scheme val="minor"/>
      </rPr>
      <t/>
    </r>
  </si>
  <si>
    <t>Schliessanlagen</t>
  </si>
  <si>
    <t>Inner Abschlüsse</t>
  </si>
  <si>
    <t>Estriche (Unterlagsböden)</t>
  </si>
  <si>
    <t>Bodenbeläge aus Kunststoffen, Textilien und dgl.</t>
  </si>
  <si>
    <t>281.4</t>
  </si>
  <si>
    <t>Bodenbeläge in naturstein</t>
  </si>
  <si>
    <t>281.7</t>
  </si>
  <si>
    <t>Bodenbeläge in Holz</t>
  </si>
  <si>
    <t>282.4</t>
  </si>
  <si>
    <t>Wändbeläge Plattenarbeiten</t>
  </si>
  <si>
    <t>283</t>
  </si>
  <si>
    <t>Deckenverkleidungen</t>
  </si>
  <si>
    <t>283.2</t>
  </si>
  <si>
    <t>Deckenverkleidungen in Gips</t>
  </si>
  <si>
    <t>283.3 Deckenverkleidungen in Mineralfasern</t>
  </si>
  <si>
    <t>285</t>
  </si>
  <si>
    <t>Innere Oberflächenbehandlungen</t>
  </si>
  <si>
    <t>285.1</t>
  </si>
  <si>
    <r>
      <t xml:space="preserve">Innere Malerarbeiten                             - </t>
    </r>
    <r>
      <rPr>
        <i/>
        <sz val="9"/>
        <color theme="1"/>
        <rFont val="Calibri"/>
        <family val="2"/>
        <scheme val="minor"/>
      </rPr>
      <t>Oberflächenbehandlung von Sichtbeton
- Oberflächenbehandlung Platten
- Oberflächenbehandlung Decken
- Div. Malerarbeiten
- etc.</t>
    </r>
  </si>
  <si>
    <r>
      <t xml:space="preserve">Sanitäre Anlagen
</t>
    </r>
    <r>
      <rPr>
        <i/>
        <sz val="9"/>
        <color theme="1"/>
        <rFont val="Calibri"/>
        <family val="2"/>
        <scheme val="minor"/>
      </rPr>
      <t xml:space="preserve">- Trinkwasseranschluss mit Zuleitung und Armaturen   </t>
    </r>
    <r>
      <rPr>
        <sz val="9"/>
        <color theme="1"/>
        <rFont val="Calibri"/>
        <family val="2"/>
        <scheme val="minor"/>
      </rPr>
      <t xml:space="preserve">                                                </t>
    </r>
    <r>
      <rPr>
        <i/>
        <sz val="9"/>
        <color theme="1"/>
        <rFont val="Calibri"/>
        <family val="2"/>
        <scheme val="minor"/>
      </rPr>
      <t>- WC/Bad-Anlagen
- Küchenanschlüsse                                     - Wsachmaschinenanschläusse
- Waschküchen
- Gartenwasseranschlüsse, sowie automatische Berieselung
- usw.</t>
    </r>
  </si>
  <si>
    <t>288</t>
  </si>
  <si>
    <t>Gärtnerarbeiten (Gebäude)</t>
  </si>
  <si>
    <t>296</t>
  </si>
  <si>
    <t>Spezialisten</t>
  </si>
  <si>
    <t>Ausstattungen, Geräte</t>
  </si>
  <si>
    <t>401.0</t>
  </si>
  <si>
    <t>Baustelleneinrichtung</t>
  </si>
  <si>
    <r>
      <t xml:space="preserve">Oberbau
</t>
    </r>
    <r>
      <rPr>
        <i/>
        <sz val="9"/>
        <color theme="1"/>
        <rFont val="Calibri"/>
        <family val="2"/>
        <scheme val="minor"/>
      </rPr>
      <t>Endbelag
Endbelag Asphaltierungen
Platzabschlüsse, Randsteine,
Anpassung an Bestand</t>
    </r>
  </si>
  <si>
    <t>Gemeinschaftsräume
Tische, Stühle, Korpus, Halb-
schränke, Abfallsammelstationen,
Schrank u. Regal Abwart, 
Arbeitsmobiliar in Garderoben u. Büro, Lobby etc.</t>
  </si>
  <si>
    <t>Preisstand Dezember 2019</t>
  </si>
  <si>
    <t>Baubeginn Frühjahr 2021</t>
  </si>
  <si>
    <t>Preisstand Sommer 2019</t>
  </si>
  <si>
    <t>NEUBAU RESIDENZ BRIGERBERG                                                3911 RIED-BRIG</t>
  </si>
  <si>
    <t>Honorarberechtigte Bausummen (B) für:</t>
  </si>
  <si>
    <t>(B) in CHF</t>
  </si>
  <si>
    <t>Leistungen und Honorare der Architektinnen und Architekten</t>
  </si>
  <si>
    <t>103</t>
  </si>
  <si>
    <t>Leistungen und Honorare der Bauingenieurinnen und Bauingenieure</t>
  </si>
  <si>
    <t>108</t>
  </si>
  <si>
    <t>Leistungen und Honorare der Ingenieurinen und Ingenieure der Bereiche Gebäudetechnik, Maschinenbau und Elektrotechnik</t>
  </si>
  <si>
    <t>- Heizung, Lüftung, Klima und Sanität (HLKS)</t>
  </si>
  <si>
    <t>- Elektroplanung (EP) sowie Mess- Steuer-, Regel- und Leittechnikplanung (MSRL)</t>
  </si>
  <si>
    <t>Anlagek.</t>
  </si>
  <si>
    <t>+ BKP 57 MWST 7,7% (exkl. MWST auf Honorare)</t>
  </si>
  <si>
    <t>TOTAL</t>
  </si>
  <si>
    <t>TOTAL ANLAGEKOSTEN inkl. MWST, exkl. Honorare</t>
  </si>
  <si>
    <t>Richtwert Honorare Architekten + Ingenieure + Planer (15% von BKP 1, 2 und 4 inkl. MWST)</t>
  </si>
  <si>
    <t>ANLAGEKOSTEN inkl. Honorare und MWST</t>
  </si>
  <si>
    <t>Parkinganlagen</t>
  </si>
  <si>
    <t>Verschiedenes</t>
  </si>
  <si>
    <t>Leitungen für HLK-Anlagen</t>
  </si>
  <si>
    <t xml:space="preserve">Erschliessung ausserhalb Grundstück mit Strom, Datenkabel, Wasser, Abwasser ist vorhanden und betriebsbereit.                       </t>
  </si>
  <si>
    <t>Notariatskosten</t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</si>
  <si>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002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</si>
  <si>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003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</si>
  <si>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009</t>
    </r>
  </si>
  <si>
    <r>
      <rPr>
        <sz val="10"/>
        <color theme="0"/>
        <rFont val="Calibri"/>
        <family val="2"/>
        <scheme val="minor"/>
      </rPr>
      <t>`</t>
    </r>
    <r>
      <rPr>
        <sz val="10"/>
        <color theme="1"/>
        <rFont val="Calibri"/>
        <family val="2"/>
        <scheme val="minor"/>
      </rPr>
      <t>022</t>
    </r>
  </si>
  <si>
    <t>Es werden keine zusätzlichen Nebenkosten zum Grundstück erwartet</t>
  </si>
  <si>
    <t xml:space="preserve">Baugrunduntersuchung                          - Baggerschlitze               </t>
  </si>
  <si>
    <t>519</t>
  </si>
  <si>
    <t>Zivilschutzersatzabgaben</t>
  </si>
  <si>
    <t>524</t>
  </si>
  <si>
    <t>Vervielfältigungen, Dokumentationen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</si>
</sst>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5" tint="0.3999755851924192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7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rgb="FFFF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43" fontId="2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right" vertical="top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49" fontId="1" fillId="0" borderId="3" xfId="0" applyNumberFormat="1" applyFont="1" applyBorder="1" applyAlignment="1" applyProtection="1">
      <alignment wrapText="1"/>
      <protection locked="0"/>
    </xf>
    <xf numFmtId="49" fontId="9" fillId="0" borderId="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49" fontId="3" fillId="3" borderId="6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43" fontId="3" fillId="3" borderId="7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3" fontId="1" fillId="2" borderId="1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2" fillId="0" borderId="3" xfId="0" applyFont="1" applyBorder="1" applyAlignment="1" applyProtection="1">
      <alignment horizontal="left" wrapText="1"/>
      <protection locked="0"/>
    </xf>
    <xf numFmtId="43" fontId="2" fillId="0" borderId="3" xfId="0" applyNumberFormat="1" applyFont="1" applyBorder="1" applyAlignment="1" applyProtection="1">
      <alignment horizontal="right" vertical="top"/>
      <protection locked="0"/>
    </xf>
    <xf numFmtId="49" fontId="1" fillId="0" borderId="3" xfId="0" applyNumberFormat="1" applyFont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43" fontId="2" fillId="0" borderId="3" xfId="0" applyNumberFormat="1" applyFont="1" applyFill="1" applyBorder="1" applyAlignment="1" applyProtection="1">
      <alignment horizontal="right" vertical="top"/>
      <protection locked="0"/>
    </xf>
    <xf numFmtId="0" fontId="10" fillId="0" borderId="2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49" fontId="1" fillId="0" borderId="2" xfId="0" applyNumberFormat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43" fontId="3" fillId="3" borderId="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3" fontId="3" fillId="4" borderId="7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>
      <alignment horizontal="left"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3" fontId="2" fillId="0" borderId="0" xfId="0" applyNumberFormat="1" applyFont="1" applyAlignment="1">
      <alignment horizontal="right" vertical="top"/>
    </xf>
    <xf numFmtId="43" fontId="9" fillId="0" borderId="0" xfId="0" applyNumberFormat="1" applyFont="1" applyAlignment="1">
      <alignment horizontal="right" vertical="top"/>
    </xf>
    <xf numFmtId="43" fontId="9" fillId="0" borderId="0" xfId="0" applyNumberFormat="1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43" fontId="13" fillId="0" borderId="0" xfId="0" applyNumberFormat="1" applyFont="1" applyAlignment="1" applyProtection="1">
      <alignment horizontal="right" vertical="top"/>
      <protection locked="0"/>
    </xf>
    <xf numFmtId="43" fontId="5" fillId="2" borderId="0" xfId="0" applyNumberFormat="1" applyFont="1" applyFill="1" applyAlignment="1" applyProtection="1">
      <alignment horizontal="right" vertical="top"/>
      <protection locked="0"/>
    </xf>
    <xf numFmtId="43" fontId="4" fillId="0" borderId="0" xfId="0" applyNumberFormat="1" applyFont="1" applyAlignment="1" applyProtection="1">
      <alignment horizontal="right" vertical="top"/>
      <protection locked="0"/>
    </xf>
    <xf numFmtId="43" fontId="8" fillId="0" borderId="0" xfId="0" applyNumberFormat="1" applyFont="1" applyAlignment="1" applyProtection="1">
      <alignment horizontal="right"/>
      <protection locked="0"/>
    </xf>
    <xf numFmtId="43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43" fontId="9" fillId="0" borderId="3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 applyAlignment="1" applyProtection="1">
      <alignment horizontal="right" vertical="top"/>
      <protection locked="0"/>
    </xf>
    <xf numFmtId="43" fontId="2" fillId="3" borderId="1" xfId="0" applyNumberFormat="1" applyFont="1" applyFill="1" applyBorder="1" applyAlignment="1" applyProtection="1">
      <alignment horizontal="right" vertical="top"/>
      <protection locked="0"/>
    </xf>
    <xf numFmtId="43" fontId="2" fillId="2" borderId="1" xfId="0" applyNumberFormat="1" applyFont="1" applyFill="1" applyBorder="1" applyAlignment="1" applyProtection="1">
      <alignment horizontal="right" vertical="top"/>
      <protection locked="0"/>
    </xf>
    <xf numFmtId="43" fontId="2" fillId="0" borderId="2" xfId="0" applyNumberFormat="1" applyFont="1" applyBorder="1" applyAlignment="1" applyProtection="1">
      <alignment horizontal="right" vertical="top"/>
      <protection locked="0"/>
    </xf>
    <xf numFmtId="43" fontId="2" fillId="0" borderId="0" xfId="0" applyNumberFormat="1" applyFont="1" applyBorder="1" applyAlignment="1" applyProtection="1">
      <alignment horizontal="right" vertical="top"/>
      <protection locked="0"/>
    </xf>
    <xf numFmtId="43" fontId="2" fillId="0" borderId="2" xfId="0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 applyFill="1" applyAlignment="1" applyProtection="1">
      <alignment horizontal="right" vertical="top"/>
      <protection locked="0"/>
    </xf>
    <xf numFmtId="43" fontId="2" fillId="0" borderId="5" xfId="0" applyNumberFormat="1" applyFont="1" applyBorder="1" applyAlignment="1" applyProtection="1">
      <alignment horizontal="right" vertical="top"/>
      <protection locked="0"/>
    </xf>
    <xf numFmtId="43" fontId="2" fillId="0" borderId="4" xfId="0" applyNumberFormat="1" applyFont="1" applyBorder="1" applyAlignment="1" applyProtection="1">
      <alignment horizontal="right" vertical="top"/>
      <protection locked="0"/>
    </xf>
    <xf numFmtId="43" fontId="4" fillId="3" borderId="1" xfId="0" applyNumberFormat="1" applyFont="1" applyFill="1" applyBorder="1" applyAlignment="1" applyProtection="1">
      <alignment horizontal="right" vertical="center"/>
      <protection locked="0"/>
    </xf>
    <xf numFmtId="43" fontId="9" fillId="0" borderId="0" xfId="0" applyNumberFormat="1" applyFont="1" applyBorder="1" applyAlignment="1" applyProtection="1">
      <alignment horizontal="right"/>
      <protection locked="0"/>
    </xf>
    <xf numFmtId="43" fontId="2" fillId="4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43" fontId="2" fillId="0" borderId="9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43" fontId="8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 horizontal="center" vertical="top"/>
    </xf>
    <xf numFmtId="49" fontId="1" fillId="0" borderId="5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 wrapText="1"/>
      <protection locked="0"/>
    </xf>
    <xf numFmtId="14" fontId="9" fillId="5" borderId="0" xfId="0" applyNumberFormat="1" applyFont="1" applyFill="1" applyAlignment="1" applyProtection="1">
      <alignment horizontal="left" wrapText="1"/>
      <protection locked="0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43" fontId="1" fillId="4" borderId="0" xfId="0" applyNumberFormat="1" applyFont="1" applyFill="1" applyBorder="1" applyAlignment="1" applyProtection="1">
      <alignment horizontal="left" vertical="top"/>
      <protection locked="0"/>
    </xf>
    <xf numFmtId="49" fontId="1" fillId="4" borderId="2" xfId="0" applyNumberFormat="1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43" fontId="2" fillId="4" borderId="2" xfId="0" applyNumberFormat="1" applyFont="1" applyFill="1" applyBorder="1" applyAlignment="1" applyProtection="1">
      <alignment horizontal="right" vertical="top"/>
      <protection locked="0"/>
    </xf>
    <xf numFmtId="49" fontId="1" fillId="0" borderId="2" xfId="0" applyNumberFormat="1" applyFont="1" applyFill="1" applyBorder="1" applyAlignment="1" applyProtection="1">
      <alignment vertical="top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49" fontId="1" fillId="0" borderId="3" xfId="0" applyNumberFormat="1" applyFont="1" applyFill="1" applyBorder="1" applyAlignment="1" applyProtection="1">
      <alignment vertical="top"/>
      <protection locked="0"/>
    </xf>
    <xf numFmtId="0" fontId="18" fillId="0" borderId="0" xfId="0" applyFont="1" applyAlignment="1">
      <alignment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3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3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3" fontId="4" fillId="0" borderId="0" xfId="0" applyNumberFormat="1" applyFont="1" applyAlignment="1" applyProtection="1">
      <alignment horizontal="right" vertical="center"/>
      <protection locked="0"/>
    </xf>
    <xf numFmtId="43" fontId="3" fillId="0" borderId="0" xfId="0" applyNumberFormat="1" applyFont="1" applyAlignment="1" applyProtection="1">
      <alignment horizontal="right" vertical="center"/>
      <protection locked="0"/>
    </xf>
    <xf numFmtId="43" fontId="1" fillId="0" borderId="0" xfId="0" applyNumberFormat="1" applyFont="1" applyAlignment="1" applyProtection="1">
      <alignment horizontal="right" vertical="center"/>
      <protection locked="0"/>
    </xf>
    <xf numFmtId="43" fontId="1" fillId="0" borderId="0" xfId="0" applyNumberFormat="1" applyFont="1" applyAlignment="1">
      <alignment horizontal="right" vertical="center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3" fillId="6" borderId="6" xfId="0" applyNumberFormat="1" applyFont="1" applyFill="1" applyBorder="1" applyAlignment="1" applyProtection="1">
      <alignment horizontal="left" vertical="center"/>
      <protection locked="0"/>
    </xf>
    <xf numFmtId="43" fontId="4" fillId="6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43" fontId="2" fillId="0" borderId="13" xfId="1" applyFont="1" applyBorder="1" applyAlignment="1" applyProtection="1">
      <alignment horizontal="right" vertical="top" wrapText="1"/>
      <protection locked="0"/>
    </xf>
    <xf numFmtId="43" fontId="2" fillId="0" borderId="13" xfId="0" applyNumberFormat="1" applyFont="1" applyBorder="1" applyAlignment="1" applyProtection="1">
      <alignment horizontal="right" vertical="top"/>
      <protection locked="0"/>
    </xf>
    <xf numFmtId="43" fontId="3" fillId="0" borderId="11" xfId="0" applyNumberFormat="1" applyFont="1" applyBorder="1" applyAlignment="1" applyProtection="1">
      <alignment horizontal="left" vertical="top"/>
      <protection locked="0"/>
    </xf>
    <xf numFmtId="43" fontId="3" fillId="6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9" fontId="2" fillId="0" borderId="11" xfId="2" applyFont="1" applyBorder="1" applyAlignment="1">
      <alignment horizontal="right"/>
    </xf>
    <xf numFmtId="10" fontId="4" fillId="6" borderId="3" xfId="2" applyNumberFormat="1" applyFont="1" applyFill="1" applyBorder="1" applyAlignment="1">
      <alignment horizontal="right"/>
    </xf>
    <xf numFmtId="10" fontId="2" fillId="0" borderId="0" xfId="2" applyNumberFormat="1" applyFont="1" applyAlignment="1">
      <alignment horizontal="right"/>
    </xf>
    <xf numFmtId="10" fontId="2" fillId="0" borderId="3" xfId="2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0" fontId="4" fillId="0" borderId="3" xfId="2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0" fontId="4" fillId="6" borderId="1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9" fontId="4" fillId="0" borderId="11" xfId="2" applyFont="1" applyBorder="1" applyAlignment="1">
      <alignment horizontal="right"/>
    </xf>
    <xf numFmtId="9" fontId="2" fillId="0" borderId="4" xfId="2" applyFont="1" applyBorder="1" applyAlignment="1">
      <alignment horizontal="right"/>
    </xf>
    <xf numFmtId="9" fontId="2" fillId="0" borderId="0" xfId="2" applyFont="1" applyBorder="1" applyAlignment="1">
      <alignment horizontal="right"/>
    </xf>
    <xf numFmtId="9" fontId="2" fillId="0" borderId="8" xfId="2" applyFont="1" applyBorder="1" applyAlignment="1">
      <alignment horizontal="right"/>
    </xf>
    <xf numFmtId="9" fontId="4" fillId="6" borderId="11" xfId="2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4" borderId="6" xfId="0" applyFont="1" applyFill="1" applyBorder="1" applyAlignment="1">
      <alignment horizontal="right" vertical="center"/>
    </xf>
    <xf numFmtId="9" fontId="4" fillId="4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9" fontId="4" fillId="0" borderId="7" xfId="0" applyNumberFormat="1" applyFont="1" applyBorder="1" applyAlignment="1">
      <alignment horizontal="right" vertical="center"/>
    </xf>
    <xf numFmtId="0" fontId="1" fillId="0" borderId="0" xfId="0" quotePrefix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4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Border="1" applyAlignment="1">
      <alignment vertical="center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>
      <alignment vertical="center" wrapText="1"/>
    </xf>
    <xf numFmtId="43" fontId="8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3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10" fillId="0" borderId="5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horizontal="left"/>
    </xf>
    <xf numFmtId="49" fontId="3" fillId="2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1" fillId="0" borderId="3" xfId="0" quotePrefix="1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43" fontId="2" fillId="0" borderId="15" xfId="0" applyNumberFormat="1" applyFont="1" applyBorder="1" applyAlignment="1" applyProtection="1">
      <alignment horizontal="right" vertical="top"/>
      <protection locked="0"/>
    </xf>
    <xf numFmtId="49" fontId="1" fillId="5" borderId="10" xfId="0" applyNumberFormat="1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 applyProtection="1">
      <alignment horizontal="left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20</xdr:row>
      <xdr:rowOff>400051</xdr:rowOff>
    </xdr:from>
    <xdr:to>
      <xdr:col>7</xdr:col>
      <xdr:colOff>123825</xdr:colOff>
      <xdr:row>23</xdr:row>
      <xdr:rowOff>57151</xdr:rowOff>
    </xdr:to>
    <xdr:sp macro="" textlink="">
      <xdr:nvSpPr>
        <xdr:cNvPr id="2" name="Textfeld 1"/>
        <xdr:cNvSpPr txBox="1"/>
      </xdr:nvSpPr>
      <xdr:spPr>
        <a:xfrm rot="20214809">
          <a:off x="476250" y="4200526"/>
          <a:ext cx="64293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chemeClr val="accent2">
                  <a:lumMod val="60000"/>
                  <a:lumOff val="40000"/>
                </a:schemeClr>
              </a:solidFill>
            </a:rPr>
            <a:t>Die</a:t>
          </a:r>
          <a:r>
            <a:rPr lang="de-CH" sz="1100" baseline="0">
              <a:solidFill>
                <a:schemeClr val="accent2">
                  <a:lumMod val="60000"/>
                  <a:lumOff val="40000"/>
                </a:schemeClr>
              </a:solidFill>
            </a:rPr>
            <a:t> BKP-Positionen sind nach Projekt (Konstruktions- und Materialisierung etc.) aufzugliedern, abzuändern oder zu ergänzen. Baisis der Kostenermittlung +/- 15 % hat die Elementkostenmethode zu bilden. Die bereits erfolgten Preisangaben sind unverändert beizubehalten. </a:t>
          </a:r>
          <a:endParaRPr lang="de-CH" sz="1100">
            <a:solidFill>
              <a:schemeClr val="accent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zoomScaleNormal="100" workbookViewId="0">
      <selection activeCell="I22" sqref="I22"/>
    </sheetView>
  </sheetViews>
  <sheetFormatPr baseColWidth="10" defaultRowHeight="12.75" x14ac:dyDescent="0.2"/>
  <cols>
    <col min="1" max="1" width="5.5703125" style="6" customWidth="1"/>
    <col min="2" max="2" width="28" style="1" customWidth="1"/>
    <col min="3" max="3" width="7.42578125" style="2" customWidth="1"/>
    <col min="4" max="4" width="29.85546875" style="3" bestFit="1" customWidth="1"/>
    <col min="5" max="5" width="12.7109375" style="90" customWidth="1"/>
    <col min="6" max="6" width="12.7109375" style="4" customWidth="1"/>
    <col min="7" max="7" width="5.42578125" style="168" customWidth="1"/>
    <col min="8" max="8" width="9.5703125" style="168" customWidth="1"/>
    <col min="9" max="16384" width="11.42578125" style="5"/>
  </cols>
  <sheetData>
    <row r="1" spans="1:8" ht="23.25" x14ac:dyDescent="0.2">
      <c r="A1" s="135" t="s">
        <v>143</v>
      </c>
      <c r="F1" s="117" t="s">
        <v>169</v>
      </c>
    </row>
    <row r="2" spans="1:8" s="81" customFormat="1" ht="15" x14ac:dyDescent="0.25">
      <c r="A2" s="78"/>
      <c r="B2" s="79"/>
      <c r="C2" s="2"/>
      <c r="D2" s="79"/>
      <c r="E2" s="91"/>
      <c r="F2" s="118" t="s">
        <v>181</v>
      </c>
      <c r="G2" s="168"/>
      <c r="H2" s="168"/>
    </row>
    <row r="3" spans="1:8" s="81" customFormat="1" ht="15" x14ac:dyDescent="0.25">
      <c r="A3" s="78"/>
      <c r="B3" s="79"/>
      <c r="C3" s="2"/>
      <c r="D3" s="79"/>
      <c r="E3" s="91"/>
      <c r="F3" s="80"/>
      <c r="G3" s="168"/>
      <c r="H3" s="168"/>
    </row>
    <row r="4" spans="1:8" s="81" customFormat="1" ht="15" x14ac:dyDescent="0.25">
      <c r="A4" s="78"/>
      <c r="B4" s="79"/>
      <c r="C4" s="2"/>
      <c r="D4" s="79"/>
      <c r="E4" s="91"/>
      <c r="F4" s="80"/>
      <c r="G4" s="168"/>
      <c r="H4" s="168"/>
    </row>
    <row r="5" spans="1:8" s="81" customFormat="1" ht="15" x14ac:dyDescent="0.25">
      <c r="A5" s="78"/>
      <c r="B5" s="79" t="s">
        <v>93</v>
      </c>
      <c r="C5" s="2"/>
      <c r="D5" s="79" t="s">
        <v>162</v>
      </c>
      <c r="E5" s="91"/>
      <c r="F5" s="80"/>
      <c r="G5" s="168"/>
      <c r="H5" s="168"/>
    </row>
    <row r="6" spans="1:8" s="81" customFormat="1" ht="15" x14ac:dyDescent="0.25">
      <c r="A6" s="78"/>
      <c r="B6" s="79"/>
      <c r="C6" s="2"/>
      <c r="D6" s="81" t="s">
        <v>182</v>
      </c>
      <c r="E6" s="91"/>
      <c r="F6" s="116"/>
      <c r="G6" s="168"/>
      <c r="H6" s="168"/>
    </row>
    <row r="7" spans="1:8" s="81" customFormat="1" ht="12.75" customHeight="1" x14ac:dyDescent="0.25">
      <c r="A7" s="82"/>
      <c r="B7" s="83"/>
      <c r="C7" s="9"/>
      <c r="D7" s="83" t="s">
        <v>183</v>
      </c>
      <c r="E7" s="92"/>
      <c r="F7" s="84"/>
      <c r="G7" s="168"/>
      <c r="H7" s="168"/>
    </row>
    <row r="8" spans="1:8" s="81" customFormat="1" ht="15" x14ac:dyDescent="0.25">
      <c r="A8" s="82"/>
      <c r="B8" s="83"/>
      <c r="C8" s="9"/>
      <c r="D8" s="83" t="s">
        <v>184</v>
      </c>
      <c r="E8" s="92"/>
      <c r="F8" s="84"/>
      <c r="G8" s="168"/>
      <c r="H8" s="168"/>
    </row>
    <row r="9" spans="1:8" s="81" customFormat="1" ht="15" x14ac:dyDescent="0.25">
      <c r="A9" s="82"/>
      <c r="B9" s="83"/>
      <c r="C9" s="9"/>
      <c r="D9" s="83"/>
      <c r="E9" s="92"/>
      <c r="F9" s="84"/>
      <c r="G9" s="168"/>
      <c r="H9" s="168"/>
    </row>
    <row r="10" spans="1:8" s="81" customFormat="1" ht="15" x14ac:dyDescent="0.25">
      <c r="A10" s="82"/>
      <c r="B10" s="83" t="s">
        <v>137</v>
      </c>
      <c r="C10" s="9"/>
      <c r="D10" s="123"/>
      <c r="E10" s="92"/>
      <c r="F10" s="84"/>
      <c r="G10" s="168"/>
      <c r="H10" s="168"/>
    </row>
    <row r="11" spans="1:8" s="81" customFormat="1" ht="15" x14ac:dyDescent="0.25">
      <c r="A11" s="82"/>
      <c r="B11" s="83"/>
      <c r="C11" s="9"/>
      <c r="D11" s="123"/>
      <c r="E11" s="92"/>
      <c r="F11" s="84"/>
      <c r="G11" s="168"/>
      <c r="H11" s="168"/>
    </row>
    <row r="12" spans="1:8" s="81" customFormat="1" ht="15" x14ac:dyDescent="0.25">
      <c r="A12" s="82"/>
      <c r="B12" s="83"/>
      <c r="C12" s="9"/>
      <c r="D12" s="123"/>
      <c r="E12" s="92"/>
      <c r="F12" s="84"/>
      <c r="G12" s="168"/>
      <c r="H12" s="168"/>
    </row>
    <row r="13" spans="1:8" s="81" customFormat="1" ht="15" x14ac:dyDescent="0.25">
      <c r="A13" s="82"/>
      <c r="B13" s="83"/>
      <c r="C13" s="9"/>
      <c r="D13" s="123"/>
      <c r="E13" s="92"/>
      <c r="F13" s="84"/>
      <c r="G13" s="168"/>
      <c r="H13" s="168"/>
    </row>
    <row r="14" spans="1:8" s="81" customFormat="1" ht="15" x14ac:dyDescent="0.25">
      <c r="A14" s="82"/>
      <c r="B14" s="83"/>
      <c r="C14" s="9"/>
      <c r="D14" s="83"/>
      <c r="E14" s="92"/>
      <c r="F14" s="84"/>
      <c r="G14" s="168"/>
      <c r="H14" s="168"/>
    </row>
    <row r="15" spans="1:8" s="81" customFormat="1" ht="15" x14ac:dyDescent="0.25">
      <c r="A15" s="82"/>
      <c r="B15" s="83" t="s">
        <v>94</v>
      </c>
      <c r="C15" s="9"/>
      <c r="D15" s="124"/>
      <c r="E15" s="92"/>
      <c r="F15" s="84"/>
      <c r="G15" s="168"/>
      <c r="H15" s="168"/>
    </row>
    <row r="16" spans="1:8" s="81" customFormat="1" ht="15" x14ac:dyDescent="0.25">
      <c r="A16" s="82"/>
      <c r="B16" s="83"/>
      <c r="C16" s="9"/>
      <c r="D16" s="83"/>
      <c r="E16" s="92"/>
      <c r="F16" s="84"/>
      <c r="G16" s="168"/>
      <c r="H16" s="168"/>
    </row>
    <row r="17" spans="1:8" s="81" customFormat="1" ht="12.75" customHeight="1" x14ac:dyDescent="0.25">
      <c r="A17" s="82"/>
      <c r="B17" s="83" t="s">
        <v>95</v>
      </c>
      <c r="C17" s="9"/>
      <c r="D17" s="86" t="s">
        <v>161</v>
      </c>
      <c r="E17" s="93"/>
      <c r="F17" s="85"/>
      <c r="G17" s="168"/>
      <c r="H17" s="168"/>
    </row>
    <row r="18" spans="1:8" s="81" customFormat="1" ht="12.75" customHeight="1" x14ac:dyDescent="0.25">
      <c r="A18" s="82"/>
      <c r="B18" s="83"/>
      <c r="C18" s="9"/>
      <c r="D18" s="85"/>
      <c r="E18" s="93"/>
      <c r="F18" s="85"/>
      <c r="G18" s="168"/>
      <c r="H18" s="168"/>
    </row>
    <row r="19" spans="1:8" s="81" customFormat="1" ht="12.75" customHeight="1" x14ac:dyDescent="0.25">
      <c r="A19" s="82"/>
      <c r="B19" s="86"/>
      <c r="C19" s="12"/>
      <c r="D19" s="85"/>
      <c r="E19" s="93"/>
      <c r="F19" s="85"/>
      <c r="G19" s="168"/>
      <c r="H19" s="168"/>
    </row>
    <row r="20" spans="1:8" s="81" customFormat="1" ht="15" x14ac:dyDescent="0.25">
      <c r="A20" s="87"/>
      <c r="B20" s="88"/>
      <c r="C20" s="15"/>
      <c r="D20" s="88"/>
      <c r="E20" s="94"/>
      <c r="F20" s="89"/>
      <c r="G20" s="168"/>
      <c r="H20" s="168"/>
    </row>
    <row r="21" spans="1:8" s="20" customFormat="1" ht="46.5" customHeight="1" x14ac:dyDescent="0.2">
      <c r="A21" s="17" t="s">
        <v>144</v>
      </c>
      <c r="B21" s="18"/>
      <c r="C21" s="201"/>
      <c r="D21" s="18"/>
      <c r="E21" s="95"/>
      <c r="F21" s="19"/>
      <c r="G21" s="169"/>
      <c r="H21" s="169"/>
    </row>
    <row r="22" spans="1:8" x14ac:dyDescent="0.2">
      <c r="A22" s="13"/>
      <c r="B22" s="14"/>
      <c r="C22" s="15"/>
      <c r="D22" s="16"/>
      <c r="E22" s="96"/>
      <c r="F22" s="11"/>
    </row>
    <row r="23" spans="1:8" s="24" customFormat="1" ht="18.75" x14ac:dyDescent="0.3">
      <c r="A23" s="21" t="s">
        <v>10</v>
      </c>
      <c r="B23" s="22"/>
      <c r="C23" s="202"/>
      <c r="D23" s="10"/>
      <c r="E23" s="97"/>
      <c r="F23" s="23" t="s">
        <v>259</v>
      </c>
      <c r="G23" s="168"/>
      <c r="H23" s="168"/>
    </row>
    <row r="24" spans="1:8" s="24" customFormat="1" ht="18.75" x14ac:dyDescent="0.3">
      <c r="A24" s="21"/>
      <c r="B24" s="22"/>
      <c r="C24" s="202"/>
      <c r="D24" s="10"/>
      <c r="E24" s="97"/>
      <c r="F24" s="23" t="s">
        <v>258</v>
      </c>
      <c r="G24" s="168"/>
      <c r="H24" s="168"/>
    </row>
    <row r="25" spans="1:8" s="24" customFormat="1" ht="18.75" x14ac:dyDescent="0.3">
      <c r="A25" s="21"/>
      <c r="B25" s="22"/>
      <c r="C25" s="202"/>
      <c r="D25" s="10"/>
      <c r="E25" s="97"/>
      <c r="F25" s="23"/>
      <c r="G25" s="168"/>
      <c r="H25" s="168"/>
    </row>
    <row r="26" spans="1:8" s="24" customFormat="1" ht="18.75" x14ac:dyDescent="0.3">
      <c r="A26" s="21"/>
      <c r="B26" s="22"/>
      <c r="C26" s="202"/>
      <c r="D26" s="10"/>
      <c r="E26" s="97"/>
      <c r="F26" s="23"/>
      <c r="G26" s="168"/>
      <c r="H26" s="168"/>
    </row>
    <row r="27" spans="1:8" s="24" customFormat="1" ht="18.75" x14ac:dyDescent="0.3">
      <c r="A27" s="21"/>
      <c r="B27" s="22"/>
      <c r="C27" s="202"/>
      <c r="D27" s="10"/>
      <c r="E27" s="97"/>
      <c r="F27" s="23"/>
      <c r="G27" s="168"/>
      <c r="H27" s="168"/>
    </row>
    <row r="28" spans="1:8" s="24" customFormat="1" ht="18.75" x14ac:dyDescent="0.3">
      <c r="A28" s="21"/>
      <c r="B28" s="22"/>
      <c r="C28" s="202"/>
      <c r="D28" s="10"/>
      <c r="E28" s="97"/>
      <c r="F28" s="23"/>
      <c r="G28" s="168"/>
      <c r="H28" s="168"/>
    </row>
    <row r="29" spans="1:8" s="24" customFormat="1" ht="18.75" x14ac:dyDescent="0.3">
      <c r="A29" s="122" t="s">
        <v>180</v>
      </c>
      <c r="B29" s="22"/>
      <c r="C29" s="209"/>
      <c r="D29" s="210"/>
      <c r="E29" s="97"/>
      <c r="F29" s="23"/>
      <c r="G29" s="168"/>
      <c r="H29" s="168"/>
    </row>
    <row r="30" spans="1:8" s="24" customFormat="1" ht="15.75" x14ac:dyDescent="0.25">
      <c r="A30" s="25"/>
      <c r="B30" s="22"/>
      <c r="C30" s="9"/>
      <c r="D30" s="10"/>
      <c r="E30" s="98"/>
      <c r="F30" s="26"/>
      <c r="G30" s="168"/>
      <c r="H30" s="168"/>
    </row>
    <row r="31" spans="1:8" s="24" customFormat="1" ht="15.75" x14ac:dyDescent="0.25">
      <c r="A31" s="25"/>
      <c r="B31" s="22"/>
      <c r="C31" s="9"/>
      <c r="D31" s="10"/>
      <c r="E31" s="99"/>
      <c r="G31" s="168"/>
      <c r="H31" s="168"/>
    </row>
    <row r="32" spans="1:8" s="24" customFormat="1" ht="15.75" x14ac:dyDescent="0.25">
      <c r="A32" s="25"/>
      <c r="B32" s="22"/>
      <c r="C32" s="9"/>
      <c r="D32" s="10"/>
      <c r="E32" s="119"/>
      <c r="F32" s="120"/>
      <c r="G32" s="168"/>
      <c r="H32" s="168"/>
    </row>
    <row r="33" spans="1:8" s="24" customFormat="1" ht="15.75" x14ac:dyDescent="0.25">
      <c r="C33" s="5"/>
      <c r="E33" s="195"/>
      <c r="F33" s="196"/>
      <c r="G33" s="168"/>
      <c r="H33" s="168"/>
    </row>
    <row r="34" spans="1:8" s="24" customFormat="1" ht="15.75" x14ac:dyDescent="0.25">
      <c r="A34" s="27" t="s">
        <v>96</v>
      </c>
      <c r="B34" s="28" t="s">
        <v>97</v>
      </c>
      <c r="C34" s="29" t="s">
        <v>98</v>
      </c>
      <c r="D34" s="28" t="s">
        <v>99</v>
      </c>
      <c r="E34" s="100" t="s">
        <v>100</v>
      </c>
      <c r="F34" s="30" t="s">
        <v>101</v>
      </c>
      <c r="G34" s="168" t="s">
        <v>96</v>
      </c>
      <c r="H34" s="168" t="s">
        <v>270</v>
      </c>
    </row>
    <row r="35" spans="1:8" x14ac:dyDescent="0.2">
      <c r="A35" s="7"/>
      <c r="B35" s="8"/>
      <c r="C35" s="9"/>
      <c r="D35" s="10"/>
      <c r="E35" s="101"/>
      <c r="F35" s="31"/>
    </row>
    <row r="36" spans="1:8" x14ac:dyDescent="0.2">
      <c r="A36" s="32" t="s">
        <v>11</v>
      </c>
      <c r="B36" s="33" t="s">
        <v>12</v>
      </c>
      <c r="C36" s="34"/>
      <c r="D36" s="35"/>
      <c r="E36" s="102"/>
      <c r="F36" s="36">
        <f>SUM(F38:F53)</f>
        <v>61600</v>
      </c>
      <c r="G36" s="179">
        <f>F36/$F$36</f>
        <v>1</v>
      </c>
      <c r="H36" s="171">
        <f>(F36/$F$220)</f>
        <v>0.12416851441241686</v>
      </c>
    </row>
    <row r="37" spans="1:8" x14ac:dyDescent="0.2">
      <c r="A37" s="7"/>
      <c r="B37" s="8"/>
      <c r="C37" s="9"/>
      <c r="D37" s="10"/>
      <c r="E37" s="101"/>
      <c r="F37" s="12"/>
      <c r="G37" s="170"/>
      <c r="H37" s="172"/>
    </row>
    <row r="38" spans="1:8" x14ac:dyDescent="0.2">
      <c r="A38" s="37" t="s">
        <v>13</v>
      </c>
      <c r="B38" s="38" t="s">
        <v>14</v>
      </c>
      <c r="C38" s="39"/>
      <c r="D38" s="40"/>
      <c r="E38" s="103"/>
      <c r="F38" s="41">
        <f>SUM(E39:E42)</f>
        <v>6600</v>
      </c>
      <c r="G38" s="170">
        <f>F38/$F$36</f>
        <v>0.10714285714285714</v>
      </c>
      <c r="H38" s="173">
        <f>(F38/$F$220)</f>
        <v>1.3303769401330377E-2</v>
      </c>
    </row>
    <row r="39" spans="1:8" s="45" customFormat="1" ht="12.75" customHeight="1" x14ac:dyDescent="0.2">
      <c r="A39" s="42"/>
      <c r="B39" s="10"/>
      <c r="C39" s="53" t="s">
        <v>281</v>
      </c>
      <c r="D39" s="43" t="s">
        <v>145</v>
      </c>
      <c r="E39" s="104">
        <v>1600</v>
      </c>
      <c r="F39" s="44"/>
      <c r="G39" s="180"/>
      <c r="H39" s="172"/>
    </row>
    <row r="40" spans="1:8" s="45" customFormat="1" ht="12.75" customHeight="1" x14ac:dyDescent="0.2">
      <c r="A40" s="42"/>
      <c r="B40" s="10"/>
      <c r="C40" s="48" t="s">
        <v>282</v>
      </c>
      <c r="D40" s="46" t="s">
        <v>146</v>
      </c>
      <c r="E40" s="47">
        <v>2000</v>
      </c>
      <c r="F40" s="44"/>
      <c r="G40" s="181"/>
      <c r="H40" s="172"/>
    </row>
    <row r="41" spans="1:8" s="45" customFormat="1" ht="12.75" customHeight="1" x14ac:dyDescent="0.2">
      <c r="A41" s="42"/>
      <c r="B41" s="10"/>
      <c r="C41" s="48" t="s">
        <v>283</v>
      </c>
      <c r="D41" s="46" t="s">
        <v>277</v>
      </c>
      <c r="E41" s="47">
        <v>3000</v>
      </c>
      <c r="F41" s="44"/>
      <c r="G41" s="181"/>
      <c r="H41" s="172"/>
    </row>
    <row r="42" spans="1:8" s="45" customFormat="1" ht="12.75" customHeight="1" x14ac:dyDescent="0.2">
      <c r="A42" s="42"/>
      <c r="B42" s="10"/>
      <c r="C42" s="48"/>
      <c r="D42" s="49"/>
      <c r="E42" s="50"/>
      <c r="F42" s="44"/>
      <c r="G42" s="182"/>
      <c r="H42" s="172"/>
    </row>
    <row r="43" spans="1:8" ht="25.5" x14ac:dyDescent="0.2">
      <c r="A43" s="37" t="s">
        <v>15</v>
      </c>
      <c r="B43" s="38" t="s">
        <v>16</v>
      </c>
      <c r="C43" s="39"/>
      <c r="D43" s="40"/>
      <c r="E43" s="103"/>
      <c r="F43" s="41">
        <f>SUM(E44:E46)</f>
        <v>10000</v>
      </c>
      <c r="G43" s="170">
        <f>F43/$F$36</f>
        <v>0.16233766233766234</v>
      </c>
      <c r="H43" s="173">
        <f>(F43/$F$220)</f>
        <v>2.0157226365652085E-2</v>
      </c>
    </row>
    <row r="44" spans="1:8" x14ac:dyDescent="0.2">
      <c r="A44" s="7"/>
      <c r="B44" s="8"/>
      <c r="C44" s="48" t="s">
        <v>284</v>
      </c>
      <c r="D44" s="200" t="s">
        <v>280</v>
      </c>
      <c r="E44" s="104">
        <v>10000</v>
      </c>
      <c r="F44" s="12"/>
      <c r="H44" s="172"/>
    </row>
    <row r="45" spans="1:8" ht="24" x14ac:dyDescent="0.2">
      <c r="A45" s="7"/>
      <c r="B45" s="8"/>
      <c r="C45" s="121" t="s">
        <v>147</v>
      </c>
      <c r="D45" s="199" t="s">
        <v>285</v>
      </c>
      <c r="E45" s="108">
        <v>0</v>
      </c>
      <c r="F45" s="12"/>
      <c r="H45" s="172"/>
    </row>
    <row r="46" spans="1:8" x14ac:dyDescent="0.2">
      <c r="A46" s="7"/>
      <c r="B46" s="8"/>
      <c r="C46" s="48"/>
      <c r="D46" s="49"/>
      <c r="E46" s="50"/>
      <c r="F46" s="12"/>
      <c r="H46" s="172"/>
    </row>
    <row r="47" spans="1:8" ht="25.5" x14ac:dyDescent="0.2">
      <c r="A47" s="37" t="s">
        <v>0</v>
      </c>
      <c r="B47" s="38" t="s">
        <v>102</v>
      </c>
      <c r="C47" s="39"/>
      <c r="D47" s="40"/>
      <c r="E47" s="103"/>
      <c r="F47" s="41">
        <f>SUM(E48:E50)</f>
        <v>30000</v>
      </c>
      <c r="G47" s="170">
        <f>F47/$F$36</f>
        <v>0.48701298701298701</v>
      </c>
      <c r="H47" s="173">
        <f>(F47/$F$220)</f>
        <v>6.0471679096956256E-2</v>
      </c>
    </row>
    <row r="48" spans="1:8" ht="48" x14ac:dyDescent="0.2">
      <c r="A48" s="7"/>
      <c r="B48" s="8"/>
      <c r="C48" s="132" t="s">
        <v>148</v>
      </c>
      <c r="D48" s="133" t="s">
        <v>279</v>
      </c>
      <c r="E48" s="106">
        <v>15000</v>
      </c>
      <c r="F48" s="12"/>
      <c r="H48" s="172"/>
    </row>
    <row r="49" spans="1:8" x14ac:dyDescent="0.2">
      <c r="A49" s="7"/>
      <c r="B49" s="8"/>
      <c r="C49" s="203" t="s">
        <v>103</v>
      </c>
      <c r="D49" s="49" t="s">
        <v>278</v>
      </c>
      <c r="E49" s="50">
        <v>15000</v>
      </c>
      <c r="F49" s="12"/>
      <c r="H49" s="172"/>
    </row>
    <row r="50" spans="1:8" x14ac:dyDescent="0.2">
      <c r="A50" s="7"/>
      <c r="B50" s="8"/>
      <c r="C50" s="134"/>
      <c r="D50" s="49"/>
      <c r="E50" s="50"/>
      <c r="F50" s="12"/>
      <c r="H50" s="172"/>
    </row>
    <row r="51" spans="1:8" ht="25.5" x14ac:dyDescent="0.2">
      <c r="A51" s="37" t="s">
        <v>1</v>
      </c>
      <c r="B51" s="38" t="s">
        <v>104</v>
      </c>
      <c r="C51" s="39"/>
      <c r="D51" s="40"/>
      <c r="E51" s="103"/>
      <c r="F51" s="41">
        <f>SUM(E52:E53)</f>
        <v>15000</v>
      </c>
      <c r="G51" s="174">
        <f>F51/$F$36</f>
        <v>0.2435064935064935</v>
      </c>
      <c r="H51" s="173">
        <f>(F51/$F$220)</f>
        <v>3.0235839548478128E-2</v>
      </c>
    </row>
    <row r="52" spans="1:8" ht="36" x14ac:dyDescent="0.2">
      <c r="A52" s="7"/>
      <c r="B52" s="8"/>
      <c r="C52" s="53" t="s">
        <v>149</v>
      </c>
      <c r="D52" s="51" t="s">
        <v>105</v>
      </c>
      <c r="E52" s="104">
        <v>15000</v>
      </c>
      <c r="F52" s="12"/>
      <c r="H52" s="172"/>
    </row>
    <row r="53" spans="1:8" x14ac:dyDescent="0.2">
      <c r="A53" s="7"/>
      <c r="B53" s="8"/>
      <c r="C53" s="204"/>
      <c r="D53" s="54"/>
      <c r="E53" s="105"/>
      <c r="F53" s="12"/>
      <c r="H53" s="172"/>
    </row>
    <row r="54" spans="1:8" x14ac:dyDescent="0.2">
      <c r="A54" s="32" t="s">
        <v>17</v>
      </c>
      <c r="B54" s="33" t="s">
        <v>18</v>
      </c>
      <c r="C54" s="34"/>
      <c r="D54" s="35"/>
      <c r="E54" s="102"/>
      <c r="F54" s="36">
        <f>SUM(F55:F77)</f>
        <v>13000</v>
      </c>
      <c r="G54" s="183">
        <f>(F54/F54)</f>
        <v>1</v>
      </c>
      <c r="H54" s="171">
        <f>(F54/$F$220)</f>
        <v>2.6204394275347712E-2</v>
      </c>
    </row>
    <row r="55" spans="1:8" x14ac:dyDescent="0.2">
      <c r="A55" s="7"/>
      <c r="B55" s="8"/>
      <c r="C55" s="9"/>
      <c r="D55" s="10"/>
      <c r="E55" s="101"/>
      <c r="F55" s="12"/>
      <c r="H55" s="172"/>
    </row>
    <row r="56" spans="1:8" ht="25.5" x14ac:dyDescent="0.2">
      <c r="A56" s="37" t="s">
        <v>19</v>
      </c>
      <c r="B56" s="38" t="s">
        <v>20</v>
      </c>
      <c r="C56" s="39"/>
      <c r="D56" s="40"/>
      <c r="E56" s="103"/>
      <c r="F56" s="41">
        <f>SUM(E57:E59)</f>
        <v>13000</v>
      </c>
      <c r="G56" s="174">
        <f>(F56/$F$54)</f>
        <v>1</v>
      </c>
      <c r="H56" s="173">
        <f>(F56/$F$220)</f>
        <v>2.6204394275347712E-2</v>
      </c>
    </row>
    <row r="57" spans="1:8" ht="48" x14ac:dyDescent="0.2">
      <c r="A57" s="7"/>
      <c r="B57" s="8"/>
      <c r="C57" s="113" t="s">
        <v>164</v>
      </c>
      <c r="D57" s="114" t="s">
        <v>163</v>
      </c>
      <c r="E57" s="115">
        <v>10000</v>
      </c>
      <c r="F57" s="12"/>
      <c r="H57" s="172"/>
    </row>
    <row r="58" spans="1:8" ht="24" x14ac:dyDescent="0.2">
      <c r="A58" s="7"/>
      <c r="B58" s="8"/>
      <c r="C58" s="48" t="s">
        <v>165</v>
      </c>
      <c r="D58" s="46" t="s">
        <v>286</v>
      </c>
      <c r="E58" s="47">
        <v>3000</v>
      </c>
      <c r="F58" s="12"/>
      <c r="H58" s="172"/>
    </row>
    <row r="59" spans="1:8" x14ac:dyDescent="0.2">
      <c r="A59" s="7"/>
      <c r="B59" s="8"/>
      <c r="C59" s="48"/>
      <c r="D59" s="49"/>
      <c r="E59" s="50"/>
      <c r="F59" s="12"/>
      <c r="H59" s="172"/>
    </row>
    <row r="60" spans="1:8" ht="25.5" x14ac:dyDescent="0.2">
      <c r="A60" s="37" t="s">
        <v>2</v>
      </c>
      <c r="B60" s="38" t="s">
        <v>21</v>
      </c>
      <c r="C60" s="39"/>
      <c r="D60" s="40"/>
      <c r="E60" s="103"/>
      <c r="F60" s="41">
        <f>SUM(E61:E65)</f>
        <v>0</v>
      </c>
      <c r="G60" s="174">
        <f>(F60/$F$54)</f>
        <v>0</v>
      </c>
      <c r="H60" s="173">
        <f>(F60/$F$220)</f>
        <v>0</v>
      </c>
    </row>
    <row r="61" spans="1:8" ht="24" x14ac:dyDescent="0.2">
      <c r="A61" s="7"/>
      <c r="B61" s="8"/>
      <c r="C61" s="53" t="s">
        <v>106</v>
      </c>
      <c r="D61" s="43" t="s">
        <v>150</v>
      </c>
      <c r="E61" s="104">
        <v>0</v>
      </c>
      <c r="F61" s="12"/>
      <c r="H61" s="172"/>
    </row>
    <row r="62" spans="1:8" ht="72" x14ac:dyDescent="0.2">
      <c r="A62" s="7"/>
      <c r="B62" s="8"/>
      <c r="C62" s="48" t="s">
        <v>107</v>
      </c>
      <c r="D62" s="49" t="s">
        <v>171</v>
      </c>
      <c r="E62" s="50">
        <v>0</v>
      </c>
      <c r="F62" s="12"/>
      <c r="H62" s="172"/>
    </row>
    <row r="63" spans="1:8" ht="24" x14ac:dyDescent="0.2">
      <c r="A63" s="7"/>
      <c r="B63" s="8"/>
      <c r="C63" s="48" t="s">
        <v>108</v>
      </c>
      <c r="D63" s="49" t="s">
        <v>166</v>
      </c>
      <c r="E63" s="50">
        <v>0</v>
      </c>
      <c r="F63" s="12"/>
      <c r="H63" s="172"/>
    </row>
    <row r="64" spans="1:8" x14ac:dyDescent="0.2">
      <c r="A64" s="7"/>
      <c r="B64" s="8"/>
      <c r="C64" s="48" t="s">
        <v>167</v>
      </c>
      <c r="D64" s="49" t="s">
        <v>168</v>
      </c>
      <c r="E64" s="50">
        <v>0</v>
      </c>
      <c r="F64" s="12"/>
      <c r="H64" s="172"/>
    </row>
    <row r="65" spans="1:8" x14ac:dyDescent="0.2">
      <c r="A65" s="7"/>
      <c r="B65" s="8"/>
      <c r="C65" s="48"/>
      <c r="D65" s="46"/>
      <c r="E65" s="47"/>
      <c r="F65" s="12"/>
      <c r="H65" s="172"/>
    </row>
    <row r="66" spans="1:8" x14ac:dyDescent="0.2">
      <c r="A66" s="37" t="s">
        <v>22</v>
      </c>
      <c r="B66" s="38" t="s">
        <v>23</v>
      </c>
      <c r="C66" s="39"/>
      <c r="D66" s="40"/>
      <c r="E66" s="103"/>
      <c r="F66" s="41">
        <f>SUM(E67:E68)</f>
        <v>0</v>
      </c>
      <c r="G66" s="174">
        <f>(F66/$F$54)</f>
        <v>0</v>
      </c>
      <c r="H66" s="173">
        <f>(F66/$F$220)</f>
        <v>0</v>
      </c>
    </row>
    <row r="67" spans="1:8" ht="48" x14ac:dyDescent="0.2">
      <c r="A67" s="7"/>
      <c r="B67" s="8"/>
      <c r="C67" s="53">
        <v>121</v>
      </c>
      <c r="D67" s="55" t="s">
        <v>170</v>
      </c>
      <c r="E67" s="106">
        <v>0</v>
      </c>
      <c r="F67" s="12"/>
      <c r="H67" s="172"/>
    </row>
    <row r="68" spans="1:8" x14ac:dyDescent="0.2">
      <c r="A68" s="7"/>
      <c r="B68" s="8"/>
      <c r="C68" s="48"/>
      <c r="D68" s="46"/>
      <c r="E68" s="47"/>
      <c r="F68" s="12"/>
      <c r="H68" s="172"/>
    </row>
    <row r="69" spans="1:8" ht="25.5" x14ac:dyDescent="0.2">
      <c r="A69" s="37" t="s">
        <v>109</v>
      </c>
      <c r="B69" s="38" t="s">
        <v>110</v>
      </c>
      <c r="C69" s="39"/>
      <c r="D69" s="40"/>
      <c r="E69" s="103"/>
      <c r="F69" s="41">
        <f>SUM(E70:E71)</f>
        <v>0</v>
      </c>
      <c r="G69" s="174">
        <f>(F69/$F$54)</f>
        <v>0</v>
      </c>
      <c r="H69" s="173">
        <f>(F69/$F$220)</f>
        <v>0</v>
      </c>
    </row>
    <row r="70" spans="1:8" ht="60" x14ac:dyDescent="0.2">
      <c r="A70" s="7"/>
      <c r="B70" s="8"/>
      <c r="C70" s="53" t="s">
        <v>111</v>
      </c>
      <c r="D70" s="55" t="s">
        <v>151</v>
      </c>
      <c r="E70" s="106">
        <v>0</v>
      </c>
      <c r="F70" s="12"/>
      <c r="H70" s="172"/>
    </row>
    <row r="71" spans="1:8" x14ac:dyDescent="0.2">
      <c r="A71" s="7"/>
      <c r="B71" s="8"/>
      <c r="C71" s="48"/>
      <c r="D71" s="46"/>
      <c r="E71" s="47"/>
      <c r="F71" s="12"/>
      <c r="H71" s="172"/>
    </row>
    <row r="72" spans="1:8" x14ac:dyDescent="0.2">
      <c r="A72" s="37" t="s">
        <v>172</v>
      </c>
      <c r="B72" s="38" t="s">
        <v>173</v>
      </c>
      <c r="C72" s="39"/>
      <c r="D72" s="40"/>
      <c r="E72" s="103"/>
      <c r="F72" s="41">
        <f>SUM(E73:E74)</f>
        <v>0</v>
      </c>
      <c r="G72" s="174">
        <f>(F72/$F$54)</f>
        <v>0</v>
      </c>
      <c r="H72" s="173">
        <f>(F72/$F$220)</f>
        <v>0</v>
      </c>
    </row>
    <row r="73" spans="1:8" ht="48" x14ac:dyDescent="0.2">
      <c r="A73" s="7"/>
      <c r="B73" s="8"/>
      <c r="C73" s="53" t="s">
        <v>177</v>
      </c>
      <c r="D73" s="55" t="s">
        <v>174</v>
      </c>
      <c r="E73" s="106">
        <v>0</v>
      </c>
      <c r="F73" s="12"/>
      <c r="H73" s="172"/>
    </row>
    <row r="74" spans="1:8" x14ac:dyDescent="0.2">
      <c r="A74" s="7"/>
      <c r="B74" s="8"/>
      <c r="C74" s="48"/>
      <c r="D74" s="49"/>
      <c r="E74" s="50"/>
      <c r="F74" s="12"/>
      <c r="H74" s="172"/>
    </row>
    <row r="75" spans="1:8" ht="25.5" x14ac:dyDescent="0.2">
      <c r="A75" s="37" t="s">
        <v>175</v>
      </c>
      <c r="B75" s="38" t="s">
        <v>176</v>
      </c>
      <c r="C75" s="39"/>
      <c r="D75" s="40"/>
      <c r="E75" s="103"/>
      <c r="F75" s="41">
        <f>SUM(E76:E77)</f>
        <v>0</v>
      </c>
      <c r="G75" s="174">
        <f>(F75/$F$54)</f>
        <v>0</v>
      </c>
      <c r="H75" s="173">
        <f>(F75/$F$220)</f>
        <v>0</v>
      </c>
    </row>
    <row r="76" spans="1:8" ht="36" x14ac:dyDescent="0.2">
      <c r="A76" s="7"/>
      <c r="B76" s="8"/>
      <c r="C76" s="53" t="s">
        <v>178</v>
      </c>
      <c r="D76" s="55" t="s">
        <v>179</v>
      </c>
      <c r="E76" s="106">
        <v>0</v>
      </c>
      <c r="F76" s="12"/>
      <c r="H76" s="172"/>
    </row>
    <row r="77" spans="1:8" x14ac:dyDescent="0.2">
      <c r="A77" s="7"/>
      <c r="B77" s="8"/>
      <c r="C77" s="48"/>
      <c r="D77" s="49"/>
      <c r="E77" s="50"/>
      <c r="F77" s="12"/>
      <c r="H77" s="172"/>
    </row>
    <row r="78" spans="1:8" x14ac:dyDescent="0.2">
      <c r="A78" s="32" t="s">
        <v>24</v>
      </c>
      <c r="B78" s="33" t="s">
        <v>3</v>
      </c>
      <c r="C78" s="34"/>
      <c r="D78" s="35"/>
      <c r="E78" s="102"/>
      <c r="F78" s="36">
        <f>SUM(F80:F170)</f>
        <v>0</v>
      </c>
      <c r="G78" s="170" t="e">
        <f>F78/$F$78</f>
        <v>#DIV/0!</v>
      </c>
      <c r="H78" s="175">
        <f>(F78/$F$220)</f>
        <v>0</v>
      </c>
    </row>
    <row r="79" spans="1:8" x14ac:dyDescent="0.2">
      <c r="A79" s="7"/>
      <c r="B79" s="8"/>
      <c r="C79" s="56"/>
      <c r="D79" s="57"/>
      <c r="E79" s="107"/>
      <c r="F79" s="12"/>
      <c r="H79" s="172"/>
    </row>
    <row r="80" spans="1:8" x14ac:dyDescent="0.2">
      <c r="A80" s="37" t="s">
        <v>8</v>
      </c>
      <c r="B80" s="38" t="s">
        <v>25</v>
      </c>
      <c r="C80" s="39"/>
      <c r="D80" s="40"/>
      <c r="E80" s="103"/>
      <c r="F80" s="41">
        <f>SUM(E81:E82)</f>
        <v>0</v>
      </c>
      <c r="G80" s="170" t="e">
        <f>F80/$F$78</f>
        <v>#DIV/0!</v>
      </c>
      <c r="H80" s="173">
        <f>(F80/$F$220)</f>
        <v>0</v>
      </c>
    </row>
    <row r="81" spans="1:8" ht="84" x14ac:dyDescent="0.2">
      <c r="A81" s="7"/>
      <c r="B81" s="8"/>
      <c r="C81" s="53">
        <v>201</v>
      </c>
      <c r="D81" s="55" t="s">
        <v>152</v>
      </c>
      <c r="E81" s="106">
        <v>0</v>
      </c>
      <c r="F81" s="12"/>
      <c r="H81" s="172"/>
    </row>
    <row r="82" spans="1:8" x14ac:dyDescent="0.2">
      <c r="A82" s="7"/>
      <c r="B82" s="8"/>
      <c r="C82" s="48"/>
      <c r="D82" s="49"/>
      <c r="E82" s="50"/>
      <c r="F82" s="12"/>
      <c r="H82" s="172"/>
    </row>
    <row r="83" spans="1:8" x14ac:dyDescent="0.2">
      <c r="A83" s="37" t="s">
        <v>9</v>
      </c>
      <c r="B83" s="38" t="s">
        <v>26</v>
      </c>
      <c r="C83" s="39"/>
      <c r="D83" s="40"/>
      <c r="E83" s="103"/>
      <c r="F83" s="41">
        <f>SUM(E84:E101)</f>
        <v>0</v>
      </c>
      <c r="G83" s="170" t="e">
        <f>F83/$F$78</f>
        <v>#DIV/0!</v>
      </c>
      <c r="H83" s="173">
        <f>(F83/$F$220)</f>
        <v>0</v>
      </c>
    </row>
    <row r="84" spans="1:8" x14ac:dyDescent="0.2">
      <c r="A84" s="7"/>
      <c r="B84" s="8"/>
      <c r="C84" s="53">
        <v>211</v>
      </c>
      <c r="D84" s="43" t="s">
        <v>112</v>
      </c>
      <c r="E84" s="104"/>
      <c r="F84" s="12"/>
      <c r="H84" s="172"/>
    </row>
    <row r="85" spans="1:8" ht="60" x14ac:dyDescent="0.2">
      <c r="A85" s="7"/>
      <c r="B85" s="8"/>
      <c r="C85" s="48">
        <v>211.3</v>
      </c>
      <c r="D85" s="58" t="s">
        <v>153</v>
      </c>
      <c r="E85" s="108">
        <v>0</v>
      </c>
      <c r="F85" s="12"/>
      <c r="H85" s="172"/>
    </row>
    <row r="86" spans="1:8" ht="96" x14ac:dyDescent="0.2">
      <c r="A86" s="7"/>
      <c r="B86" s="8"/>
      <c r="C86" s="48">
        <v>211.4</v>
      </c>
      <c r="D86" s="49" t="s">
        <v>185</v>
      </c>
      <c r="E86" s="108">
        <v>0</v>
      </c>
      <c r="F86" s="12"/>
      <c r="H86" s="172"/>
    </row>
    <row r="87" spans="1:8" x14ac:dyDescent="0.2">
      <c r="A87" s="7"/>
      <c r="B87" s="8"/>
      <c r="C87" s="48">
        <v>211.5</v>
      </c>
      <c r="D87" s="49" t="s">
        <v>186</v>
      </c>
      <c r="E87" s="108">
        <v>0</v>
      </c>
      <c r="F87" s="12"/>
      <c r="H87" s="172"/>
    </row>
    <row r="88" spans="1:8" x14ac:dyDescent="0.2">
      <c r="A88" s="7"/>
      <c r="B88" s="8"/>
      <c r="C88" s="48">
        <v>211.6</v>
      </c>
      <c r="D88" s="49" t="s">
        <v>187</v>
      </c>
      <c r="E88" s="108">
        <v>0</v>
      </c>
      <c r="F88" s="12"/>
      <c r="H88" s="172"/>
    </row>
    <row r="89" spans="1:8" x14ac:dyDescent="0.2">
      <c r="A89" s="7"/>
      <c r="B89" s="8"/>
      <c r="C89" s="48" t="s">
        <v>113</v>
      </c>
      <c r="D89" s="49" t="s">
        <v>114</v>
      </c>
      <c r="E89" s="108">
        <v>0</v>
      </c>
      <c r="F89" s="12"/>
      <c r="H89" s="172"/>
    </row>
    <row r="90" spans="1:8" ht="24" x14ac:dyDescent="0.2">
      <c r="A90" s="7"/>
      <c r="B90" s="8"/>
      <c r="C90" s="48" t="s">
        <v>188</v>
      </c>
      <c r="D90" s="49" t="s">
        <v>189</v>
      </c>
      <c r="E90" s="108"/>
      <c r="F90" s="12"/>
      <c r="H90" s="172"/>
    </row>
    <row r="91" spans="1:8" x14ac:dyDescent="0.2">
      <c r="A91" s="7"/>
      <c r="B91" s="8"/>
      <c r="C91" s="48" t="s">
        <v>190</v>
      </c>
      <c r="D91" s="49" t="s">
        <v>191</v>
      </c>
      <c r="E91" s="108">
        <v>0</v>
      </c>
      <c r="F91" s="12"/>
      <c r="H91" s="172"/>
    </row>
    <row r="92" spans="1:8" ht="24" x14ac:dyDescent="0.2">
      <c r="A92" s="7"/>
      <c r="B92" s="8"/>
      <c r="C92" s="48" t="s">
        <v>192</v>
      </c>
      <c r="D92" s="49" t="s">
        <v>193</v>
      </c>
      <c r="E92" s="108">
        <v>0</v>
      </c>
      <c r="F92" s="12"/>
      <c r="H92" s="172"/>
    </row>
    <row r="93" spans="1:8" x14ac:dyDescent="0.2">
      <c r="A93" s="7"/>
      <c r="B93" s="8"/>
      <c r="C93" s="48" t="s">
        <v>194</v>
      </c>
      <c r="D93" s="49" t="s">
        <v>195</v>
      </c>
      <c r="E93" s="108"/>
      <c r="F93" s="12"/>
      <c r="H93" s="172"/>
    </row>
    <row r="94" spans="1:8" x14ac:dyDescent="0.2">
      <c r="A94" s="7"/>
      <c r="B94" s="8"/>
      <c r="C94" s="48" t="s">
        <v>196</v>
      </c>
      <c r="D94" s="49" t="s">
        <v>197</v>
      </c>
      <c r="E94" s="108">
        <v>0</v>
      </c>
      <c r="F94" s="12"/>
      <c r="H94" s="172"/>
    </row>
    <row r="95" spans="1:8" x14ac:dyDescent="0.2">
      <c r="A95" s="7"/>
      <c r="B95" s="8"/>
      <c r="C95" s="48" t="s">
        <v>198</v>
      </c>
      <c r="D95" s="49" t="s">
        <v>199</v>
      </c>
      <c r="E95" s="108">
        <v>0</v>
      </c>
      <c r="F95" s="12"/>
      <c r="H95" s="172"/>
    </row>
    <row r="96" spans="1:8" x14ac:dyDescent="0.2">
      <c r="A96" s="7"/>
      <c r="B96" s="8"/>
      <c r="C96" s="48" t="s">
        <v>115</v>
      </c>
      <c r="D96" s="49" t="s">
        <v>116</v>
      </c>
      <c r="E96" s="108"/>
      <c r="F96" s="12"/>
      <c r="H96" s="172"/>
    </row>
    <row r="97" spans="1:8" x14ac:dyDescent="0.2">
      <c r="A97" s="7"/>
      <c r="B97" s="8"/>
      <c r="C97" s="48" t="s">
        <v>200</v>
      </c>
      <c r="D97" s="49" t="s">
        <v>201</v>
      </c>
      <c r="E97" s="108">
        <v>0</v>
      </c>
      <c r="F97" s="12"/>
      <c r="H97" s="172"/>
    </row>
    <row r="98" spans="1:8" x14ac:dyDescent="0.2">
      <c r="A98" s="7"/>
      <c r="B98" s="8"/>
      <c r="C98" s="48" t="s">
        <v>202</v>
      </c>
      <c r="D98" s="49" t="s">
        <v>203</v>
      </c>
      <c r="E98" s="108"/>
      <c r="F98" s="12"/>
      <c r="H98" s="172"/>
    </row>
    <row r="99" spans="1:8" x14ac:dyDescent="0.2">
      <c r="A99" s="7"/>
      <c r="B99" s="8"/>
      <c r="C99" s="48" t="s">
        <v>204</v>
      </c>
      <c r="D99" s="49" t="s">
        <v>205</v>
      </c>
      <c r="E99" s="108">
        <v>0</v>
      </c>
      <c r="F99" s="12"/>
      <c r="H99" s="172"/>
    </row>
    <row r="100" spans="1:8" x14ac:dyDescent="0.2">
      <c r="A100" s="7"/>
      <c r="B100" s="8"/>
      <c r="C100" s="48">
        <v>218</v>
      </c>
      <c r="D100" s="49" t="s">
        <v>27</v>
      </c>
      <c r="E100" s="108">
        <v>0</v>
      </c>
      <c r="F100" s="12"/>
      <c r="H100" s="172"/>
    </row>
    <row r="101" spans="1:8" x14ac:dyDescent="0.2">
      <c r="A101" s="7"/>
      <c r="B101" s="8"/>
      <c r="C101" s="48"/>
      <c r="D101" s="49"/>
      <c r="E101" s="108"/>
      <c r="F101" s="12"/>
      <c r="H101" s="172"/>
    </row>
    <row r="102" spans="1:8" x14ac:dyDescent="0.2">
      <c r="A102" s="37" t="s">
        <v>28</v>
      </c>
      <c r="B102" s="38" t="s">
        <v>29</v>
      </c>
      <c r="C102" s="39"/>
      <c r="D102" s="40"/>
      <c r="E102" s="103"/>
      <c r="F102" s="41">
        <f>SUM(E103:E113)</f>
        <v>0</v>
      </c>
      <c r="G102" s="170" t="e">
        <f>F102/$F$78</f>
        <v>#DIV/0!</v>
      </c>
      <c r="H102" s="173">
        <f>(F102/$F$220)</f>
        <v>0</v>
      </c>
    </row>
    <row r="103" spans="1:8" x14ac:dyDescent="0.2">
      <c r="A103" s="7"/>
      <c r="B103" s="8"/>
      <c r="C103" s="53" t="s">
        <v>207</v>
      </c>
      <c r="D103" s="43" t="s">
        <v>208</v>
      </c>
      <c r="E103" s="104"/>
      <c r="F103" s="12"/>
      <c r="H103" s="172"/>
    </row>
    <row r="104" spans="1:8" x14ac:dyDescent="0.2">
      <c r="A104" s="7"/>
      <c r="B104" s="8"/>
      <c r="C104" s="121" t="s">
        <v>206</v>
      </c>
      <c r="D104" s="58" t="s">
        <v>30</v>
      </c>
      <c r="E104" s="108">
        <v>0</v>
      </c>
      <c r="F104" s="12"/>
      <c r="H104" s="172"/>
    </row>
    <row r="105" spans="1:8" x14ac:dyDescent="0.2">
      <c r="A105" s="7"/>
      <c r="B105" s="8"/>
      <c r="C105" s="121" t="s">
        <v>209</v>
      </c>
      <c r="D105" s="58" t="s">
        <v>210</v>
      </c>
      <c r="E105" s="108">
        <v>0</v>
      </c>
      <c r="F105" s="12"/>
      <c r="H105" s="172"/>
    </row>
    <row r="106" spans="1:8" x14ac:dyDescent="0.2">
      <c r="A106" s="7"/>
      <c r="B106" s="8"/>
      <c r="C106" s="48">
        <v>221.6</v>
      </c>
      <c r="D106" s="58" t="s">
        <v>117</v>
      </c>
      <c r="E106" s="108">
        <v>0</v>
      </c>
      <c r="F106" s="12"/>
      <c r="H106" s="172"/>
    </row>
    <row r="107" spans="1:8" x14ac:dyDescent="0.2">
      <c r="A107" s="7"/>
      <c r="B107" s="8"/>
      <c r="C107" s="48" t="s">
        <v>211</v>
      </c>
      <c r="D107" s="58" t="s">
        <v>212</v>
      </c>
      <c r="E107" s="108">
        <v>0</v>
      </c>
      <c r="F107" s="12"/>
      <c r="H107" s="172"/>
    </row>
    <row r="108" spans="1:8" x14ac:dyDescent="0.2">
      <c r="A108" s="7"/>
      <c r="B108" s="8"/>
      <c r="C108" s="48">
        <v>223</v>
      </c>
      <c r="D108" s="49" t="s">
        <v>31</v>
      </c>
      <c r="E108" s="108">
        <v>0</v>
      </c>
      <c r="F108" s="12"/>
      <c r="H108" s="172"/>
    </row>
    <row r="109" spans="1:8" ht="60" x14ac:dyDescent="0.2">
      <c r="A109" s="7"/>
      <c r="B109" s="8"/>
      <c r="C109" s="48">
        <v>224</v>
      </c>
      <c r="D109" s="49" t="s">
        <v>213</v>
      </c>
      <c r="E109" s="108">
        <v>0</v>
      </c>
      <c r="F109" s="12"/>
      <c r="H109" s="172"/>
    </row>
    <row r="110" spans="1:8" ht="60" x14ac:dyDescent="0.2">
      <c r="A110" s="7"/>
      <c r="B110" s="8"/>
      <c r="C110" s="48">
        <v>225</v>
      </c>
      <c r="D110" s="49" t="s">
        <v>214</v>
      </c>
      <c r="E110" s="108">
        <v>0</v>
      </c>
      <c r="F110" s="12"/>
      <c r="H110" s="172"/>
    </row>
    <row r="111" spans="1:8" x14ac:dyDescent="0.2">
      <c r="A111" s="7"/>
      <c r="B111" s="8"/>
      <c r="C111" s="48" t="s">
        <v>215</v>
      </c>
      <c r="D111" s="49" t="s">
        <v>217</v>
      </c>
      <c r="E111" s="108"/>
      <c r="F111" s="12"/>
      <c r="H111" s="172"/>
    </row>
    <row r="112" spans="1:8" ht="36" x14ac:dyDescent="0.2">
      <c r="A112" s="7"/>
      <c r="B112" s="8"/>
      <c r="C112" s="48" t="s">
        <v>216</v>
      </c>
      <c r="D112" s="49" t="s">
        <v>218</v>
      </c>
      <c r="E112" s="108">
        <v>0</v>
      </c>
      <c r="F112" s="12"/>
      <c r="H112" s="172"/>
    </row>
    <row r="113" spans="1:8" ht="48" x14ac:dyDescent="0.2">
      <c r="A113" s="7"/>
      <c r="B113" s="8"/>
      <c r="C113" s="48">
        <v>228</v>
      </c>
      <c r="D113" s="49" t="s">
        <v>219</v>
      </c>
      <c r="E113" s="108">
        <v>0</v>
      </c>
      <c r="F113" s="12"/>
      <c r="H113" s="172"/>
    </row>
    <row r="114" spans="1:8" x14ac:dyDescent="0.2">
      <c r="A114" s="125" t="s">
        <v>32</v>
      </c>
      <c r="B114" s="38" t="s">
        <v>33</v>
      </c>
      <c r="C114" s="39"/>
      <c r="D114" s="40"/>
      <c r="E114" s="103"/>
      <c r="F114" s="41">
        <f>SUM(E115:E116)</f>
        <v>0</v>
      </c>
      <c r="G114" s="170" t="e">
        <f>F114/$F$78</f>
        <v>#DIV/0!</v>
      </c>
      <c r="H114" s="173">
        <f>(F114/$F$220)</f>
        <v>0</v>
      </c>
    </row>
    <row r="115" spans="1:8" ht="72" x14ac:dyDescent="0.2">
      <c r="A115" s="7"/>
      <c r="B115" s="59"/>
      <c r="C115" s="53">
        <v>230</v>
      </c>
      <c r="D115" s="43" t="s">
        <v>220</v>
      </c>
      <c r="E115" s="104">
        <v>0</v>
      </c>
      <c r="F115" s="12"/>
      <c r="H115" s="172"/>
    </row>
    <row r="116" spans="1:8" x14ac:dyDescent="0.2">
      <c r="A116" s="7"/>
      <c r="B116" s="59"/>
      <c r="C116" s="48"/>
      <c r="D116" s="49"/>
      <c r="E116" s="108"/>
      <c r="F116" s="12"/>
      <c r="H116" s="172"/>
    </row>
    <row r="117" spans="1:8" x14ac:dyDescent="0.2">
      <c r="A117" s="37" t="s">
        <v>35</v>
      </c>
      <c r="B117" s="38" t="s">
        <v>118</v>
      </c>
      <c r="C117" s="39"/>
      <c r="D117" s="40"/>
      <c r="E117" s="103"/>
      <c r="F117" s="41">
        <f>SUM(E118:E121)</f>
        <v>0</v>
      </c>
      <c r="G117" s="170" t="e">
        <f>F117/$F$78</f>
        <v>#DIV/0!</v>
      </c>
      <c r="H117" s="173">
        <f>(F117/$F$220)</f>
        <v>0</v>
      </c>
    </row>
    <row r="118" spans="1:8" ht="36" x14ac:dyDescent="0.2">
      <c r="A118" s="7"/>
      <c r="B118" s="8"/>
      <c r="C118" s="53" t="s">
        <v>119</v>
      </c>
      <c r="D118" s="43" t="s">
        <v>221</v>
      </c>
      <c r="E118" s="104">
        <v>0</v>
      </c>
      <c r="F118" s="12"/>
      <c r="H118" s="172"/>
    </row>
    <row r="119" spans="1:8" ht="48" x14ac:dyDescent="0.2">
      <c r="A119" s="7"/>
      <c r="B119" s="8"/>
      <c r="C119" s="48" t="s">
        <v>120</v>
      </c>
      <c r="D119" s="58" t="s">
        <v>154</v>
      </c>
      <c r="E119" s="108">
        <v>0</v>
      </c>
      <c r="F119" s="12"/>
      <c r="H119" s="172"/>
    </row>
    <row r="120" spans="1:8" ht="36" x14ac:dyDescent="0.2">
      <c r="A120" s="7"/>
      <c r="B120" s="8"/>
      <c r="C120" s="48" t="s">
        <v>121</v>
      </c>
      <c r="D120" s="58" t="s">
        <v>155</v>
      </c>
      <c r="E120" s="108">
        <v>0</v>
      </c>
      <c r="F120" s="12"/>
      <c r="H120" s="172"/>
    </row>
    <row r="121" spans="1:8" x14ac:dyDescent="0.2">
      <c r="A121" s="7"/>
      <c r="B121" s="8"/>
      <c r="C121" s="48"/>
      <c r="D121" s="49"/>
      <c r="E121" s="108"/>
      <c r="F121" s="12"/>
      <c r="H121" s="172"/>
    </row>
    <row r="122" spans="1:8" x14ac:dyDescent="0.2">
      <c r="A122" s="37" t="s">
        <v>36</v>
      </c>
      <c r="B122" s="38" t="s">
        <v>37</v>
      </c>
      <c r="C122" s="39"/>
      <c r="D122" s="40"/>
      <c r="E122" s="103"/>
      <c r="F122" s="41">
        <f>SUM(E123:E125)</f>
        <v>0</v>
      </c>
      <c r="G122" s="170" t="e">
        <f>F122/$F$78</f>
        <v>#DIV/0!</v>
      </c>
      <c r="H122" s="173">
        <f>(F122/$F$220)</f>
        <v>0</v>
      </c>
    </row>
    <row r="123" spans="1:8" ht="120" x14ac:dyDescent="0.2">
      <c r="A123" s="7"/>
      <c r="B123" s="8"/>
      <c r="C123" s="53" t="s">
        <v>122</v>
      </c>
      <c r="D123" s="43" t="s">
        <v>247</v>
      </c>
      <c r="E123" s="104">
        <v>0</v>
      </c>
      <c r="F123" s="12"/>
      <c r="H123" s="172"/>
    </row>
    <row r="124" spans="1:8" x14ac:dyDescent="0.2">
      <c r="A124" s="7"/>
      <c r="B124" s="8"/>
      <c r="C124" s="48"/>
      <c r="D124" s="58"/>
      <c r="E124" s="108"/>
      <c r="F124" s="12"/>
      <c r="H124" s="172"/>
    </row>
    <row r="125" spans="1:8" x14ac:dyDescent="0.2">
      <c r="A125" s="7"/>
      <c r="B125" s="8"/>
      <c r="C125" s="48"/>
      <c r="D125" s="49"/>
      <c r="E125" s="108"/>
      <c r="F125" s="12"/>
      <c r="H125" s="172"/>
    </row>
    <row r="126" spans="1:8" x14ac:dyDescent="0.2">
      <c r="A126" s="37" t="s">
        <v>38</v>
      </c>
      <c r="B126" s="38" t="s">
        <v>123</v>
      </c>
      <c r="C126" s="39"/>
      <c r="D126" s="40"/>
      <c r="E126" s="103"/>
      <c r="F126" s="41">
        <f>SUM(E127:E129)</f>
        <v>0</v>
      </c>
      <c r="G126" s="170" t="e">
        <f>F126/$F$78</f>
        <v>#DIV/0!</v>
      </c>
      <c r="H126" s="173">
        <f>(F126/$F$220)</f>
        <v>0</v>
      </c>
    </row>
    <row r="127" spans="1:8" x14ac:dyDescent="0.2">
      <c r="A127" s="7"/>
      <c r="B127" s="8"/>
      <c r="C127" s="53" t="s">
        <v>92</v>
      </c>
      <c r="D127" s="43" t="s">
        <v>222</v>
      </c>
      <c r="E127" s="104">
        <v>0</v>
      </c>
      <c r="F127" s="12"/>
      <c r="H127" s="172"/>
    </row>
    <row r="128" spans="1:8" x14ac:dyDescent="0.2">
      <c r="A128" s="7"/>
      <c r="B128" s="8"/>
      <c r="C128" s="121" t="s">
        <v>223</v>
      </c>
      <c r="D128" s="58" t="s">
        <v>276</v>
      </c>
      <c r="E128" s="108">
        <v>0</v>
      </c>
      <c r="F128" s="12"/>
      <c r="H128" s="172"/>
    </row>
    <row r="129" spans="1:8" x14ac:dyDescent="0.2">
      <c r="A129" s="7"/>
      <c r="B129" s="8"/>
      <c r="C129" s="48"/>
      <c r="D129" s="49"/>
      <c r="E129" s="108"/>
      <c r="F129" s="12"/>
      <c r="H129" s="172"/>
    </row>
    <row r="130" spans="1:8" x14ac:dyDescent="0.2">
      <c r="A130" s="37" t="s">
        <v>39</v>
      </c>
      <c r="B130" s="38" t="s">
        <v>40</v>
      </c>
      <c r="C130" s="39"/>
      <c r="D130" s="40"/>
      <c r="E130" s="103"/>
      <c r="F130" s="41">
        <f>SUM(E131:E144)</f>
        <v>0</v>
      </c>
      <c r="G130" s="170" t="e">
        <f>F130/$F$78</f>
        <v>#DIV/0!</v>
      </c>
      <c r="H130" s="173">
        <f>(F130/$F$220)</f>
        <v>0</v>
      </c>
    </row>
    <row r="131" spans="1:8" x14ac:dyDescent="0.2">
      <c r="A131" s="7"/>
      <c r="B131" s="8"/>
      <c r="C131" s="53">
        <v>271</v>
      </c>
      <c r="D131" s="43" t="s">
        <v>224</v>
      </c>
      <c r="E131" s="104">
        <v>0</v>
      </c>
      <c r="F131" s="12"/>
      <c r="H131" s="172"/>
    </row>
    <row r="132" spans="1:8" ht="60" x14ac:dyDescent="0.2">
      <c r="A132" s="7"/>
      <c r="B132" s="8"/>
      <c r="C132" s="48">
        <v>272</v>
      </c>
      <c r="D132" s="49" t="s">
        <v>225</v>
      </c>
      <c r="E132" s="108">
        <v>0</v>
      </c>
      <c r="F132" s="12"/>
      <c r="H132" s="172"/>
    </row>
    <row r="133" spans="1:8" ht="36" x14ac:dyDescent="0.2">
      <c r="A133" s="7"/>
      <c r="B133" s="8"/>
      <c r="C133" s="48" t="s">
        <v>124</v>
      </c>
      <c r="D133" s="49" t="s">
        <v>156</v>
      </c>
      <c r="E133" s="108">
        <v>0</v>
      </c>
      <c r="F133" s="12"/>
      <c r="H133" s="172"/>
    </row>
    <row r="134" spans="1:8" ht="48" x14ac:dyDescent="0.2">
      <c r="A134" s="7"/>
      <c r="B134" s="8"/>
      <c r="C134" s="48" t="s">
        <v>125</v>
      </c>
      <c r="D134" s="49" t="s">
        <v>157</v>
      </c>
      <c r="E134" s="108">
        <v>0</v>
      </c>
      <c r="F134" s="12"/>
      <c r="H134" s="172"/>
    </row>
    <row r="135" spans="1:8" x14ac:dyDescent="0.2">
      <c r="A135" s="7"/>
      <c r="B135" s="8"/>
      <c r="C135" s="48">
        <v>273</v>
      </c>
      <c r="D135" s="49" t="s">
        <v>41</v>
      </c>
      <c r="E135" s="108"/>
      <c r="F135" s="12"/>
      <c r="H135" s="172"/>
    </row>
    <row r="136" spans="1:8" x14ac:dyDescent="0.2">
      <c r="A136" s="7"/>
      <c r="B136" s="8"/>
      <c r="C136" s="48" t="s">
        <v>89</v>
      </c>
      <c r="D136" s="58" t="s">
        <v>42</v>
      </c>
      <c r="E136" s="108">
        <v>0</v>
      </c>
      <c r="F136" s="12"/>
      <c r="H136" s="172"/>
    </row>
    <row r="137" spans="1:8" ht="48" x14ac:dyDescent="0.2">
      <c r="A137" s="7"/>
      <c r="B137" s="8"/>
      <c r="C137" s="48">
        <v>273.10000000000002</v>
      </c>
      <c r="D137" s="49" t="s">
        <v>226</v>
      </c>
      <c r="E137" s="108">
        <v>0</v>
      </c>
      <c r="F137" s="12"/>
      <c r="H137" s="172"/>
    </row>
    <row r="138" spans="1:8" x14ac:dyDescent="0.2">
      <c r="A138" s="7"/>
      <c r="B138" s="8"/>
      <c r="C138" s="48">
        <v>273.2</v>
      </c>
      <c r="D138" s="58" t="s">
        <v>227</v>
      </c>
      <c r="E138" s="108">
        <v>0</v>
      </c>
      <c r="F138" s="12"/>
      <c r="H138" s="172"/>
    </row>
    <row r="139" spans="1:8" x14ac:dyDescent="0.2">
      <c r="A139" s="7"/>
      <c r="B139" s="8"/>
      <c r="C139" s="48">
        <v>273.3</v>
      </c>
      <c r="D139" s="49" t="s">
        <v>126</v>
      </c>
      <c r="E139" s="108">
        <v>0</v>
      </c>
      <c r="F139" s="12"/>
      <c r="H139" s="172"/>
    </row>
    <row r="140" spans="1:8" x14ac:dyDescent="0.2">
      <c r="A140" s="7"/>
      <c r="B140" s="8"/>
      <c r="C140" s="48">
        <v>275</v>
      </c>
      <c r="D140" s="58" t="s">
        <v>228</v>
      </c>
      <c r="E140" s="108">
        <v>0</v>
      </c>
      <c r="F140" s="12"/>
      <c r="H140" s="172"/>
    </row>
    <row r="141" spans="1:8" x14ac:dyDescent="0.2">
      <c r="A141" s="7"/>
      <c r="B141" s="8"/>
      <c r="C141" s="48" t="s">
        <v>127</v>
      </c>
      <c r="D141" s="58" t="s">
        <v>229</v>
      </c>
      <c r="E141" s="108">
        <v>0</v>
      </c>
      <c r="F141" s="12"/>
      <c r="H141" s="172"/>
    </row>
    <row r="142" spans="1:8" ht="24" x14ac:dyDescent="0.2">
      <c r="A142" s="7"/>
      <c r="B142" s="8"/>
      <c r="C142" s="48" t="s">
        <v>129</v>
      </c>
      <c r="D142" s="58" t="s">
        <v>158</v>
      </c>
      <c r="E142" s="108">
        <v>0</v>
      </c>
      <c r="F142" s="12"/>
      <c r="H142" s="172"/>
    </row>
    <row r="143" spans="1:8" ht="24" x14ac:dyDescent="0.2">
      <c r="A143" s="7"/>
      <c r="B143" s="8"/>
      <c r="C143" s="48">
        <v>278</v>
      </c>
      <c r="D143" s="49" t="s">
        <v>128</v>
      </c>
      <c r="E143" s="108">
        <v>0</v>
      </c>
      <c r="F143" s="12"/>
      <c r="H143" s="172"/>
    </row>
    <row r="144" spans="1:8" x14ac:dyDescent="0.2">
      <c r="A144" s="7"/>
      <c r="B144" s="8"/>
      <c r="C144" s="48"/>
      <c r="D144" s="49"/>
      <c r="E144" s="108"/>
      <c r="F144" s="12"/>
      <c r="H144" s="172"/>
    </row>
    <row r="145" spans="1:8" x14ac:dyDescent="0.2">
      <c r="A145" s="37" t="s">
        <v>43</v>
      </c>
      <c r="B145" s="38" t="s">
        <v>44</v>
      </c>
      <c r="C145" s="39"/>
      <c r="D145" s="40"/>
      <c r="E145" s="103"/>
      <c r="F145" s="41">
        <f>SUM(E146:E159)</f>
        <v>0</v>
      </c>
      <c r="G145" s="170" t="e">
        <f>F145/$F$78</f>
        <v>#DIV/0!</v>
      </c>
      <c r="H145" s="173">
        <f>(F145/$F$220)</f>
        <v>0</v>
      </c>
    </row>
    <row r="146" spans="1:8" x14ac:dyDescent="0.2">
      <c r="A146" s="7"/>
      <c r="B146" s="8"/>
      <c r="C146" s="53" t="s">
        <v>90</v>
      </c>
      <c r="D146" s="43" t="s">
        <v>230</v>
      </c>
      <c r="E146" s="104">
        <v>0</v>
      </c>
      <c r="F146" s="12"/>
      <c r="H146" s="172"/>
    </row>
    <row r="147" spans="1:8" ht="24" x14ac:dyDescent="0.2">
      <c r="A147" s="7"/>
      <c r="B147" s="8"/>
      <c r="C147" s="48">
        <v>281.2</v>
      </c>
      <c r="D147" s="58" t="s">
        <v>231</v>
      </c>
      <c r="E147" s="108">
        <v>0</v>
      </c>
      <c r="F147" s="12"/>
      <c r="H147" s="172"/>
    </row>
    <row r="148" spans="1:8" x14ac:dyDescent="0.2">
      <c r="A148" s="7"/>
      <c r="B148" s="8"/>
      <c r="C148" s="48" t="s">
        <v>232</v>
      </c>
      <c r="D148" s="58" t="s">
        <v>233</v>
      </c>
      <c r="E148" s="108">
        <v>0</v>
      </c>
      <c r="F148" s="12"/>
      <c r="H148" s="172"/>
    </row>
    <row r="149" spans="1:8" x14ac:dyDescent="0.2">
      <c r="A149" s="7"/>
      <c r="B149" s="8"/>
      <c r="C149" s="48" t="s">
        <v>234</v>
      </c>
      <c r="D149" s="58" t="s">
        <v>235</v>
      </c>
      <c r="E149" s="108">
        <v>0</v>
      </c>
      <c r="F149" s="12"/>
      <c r="H149" s="172"/>
    </row>
    <row r="150" spans="1:8" x14ac:dyDescent="0.2">
      <c r="A150" s="7"/>
      <c r="B150" s="8"/>
      <c r="C150" s="48" t="s">
        <v>236</v>
      </c>
      <c r="D150" s="58" t="s">
        <v>237</v>
      </c>
      <c r="E150" s="108">
        <v>0</v>
      </c>
      <c r="F150" s="12"/>
      <c r="H150" s="172"/>
    </row>
    <row r="151" spans="1:8" x14ac:dyDescent="0.2">
      <c r="A151" s="7"/>
      <c r="B151" s="8"/>
      <c r="C151" s="48" t="s">
        <v>238</v>
      </c>
      <c r="D151" s="58" t="s">
        <v>239</v>
      </c>
      <c r="E151" s="108"/>
      <c r="F151" s="12"/>
      <c r="H151" s="172"/>
    </row>
    <row r="152" spans="1:8" x14ac:dyDescent="0.2">
      <c r="A152" s="7"/>
      <c r="B152" s="8"/>
      <c r="C152" s="48" t="s">
        <v>240</v>
      </c>
      <c r="D152" s="58" t="s">
        <v>241</v>
      </c>
      <c r="E152" s="108">
        <v>0</v>
      </c>
      <c r="F152" s="12"/>
      <c r="H152" s="172"/>
    </row>
    <row r="153" spans="1:8" x14ac:dyDescent="0.2">
      <c r="A153" s="7"/>
      <c r="B153" s="8"/>
      <c r="C153" s="48" t="s">
        <v>242</v>
      </c>
      <c r="D153" s="58"/>
      <c r="E153" s="108">
        <v>0</v>
      </c>
      <c r="F153" s="12"/>
      <c r="H153" s="172"/>
    </row>
    <row r="154" spans="1:8" x14ac:dyDescent="0.2">
      <c r="A154" s="7"/>
      <c r="B154" s="8"/>
      <c r="C154" s="48" t="s">
        <v>243</v>
      </c>
      <c r="D154" s="58" t="s">
        <v>244</v>
      </c>
      <c r="E154" s="108"/>
      <c r="F154" s="12"/>
      <c r="H154" s="172"/>
    </row>
    <row r="155" spans="1:8" ht="84" x14ac:dyDescent="0.2">
      <c r="A155" s="7"/>
      <c r="B155" s="8"/>
      <c r="C155" s="48" t="s">
        <v>245</v>
      </c>
      <c r="D155" s="58" t="s">
        <v>246</v>
      </c>
      <c r="E155" s="108">
        <v>0</v>
      </c>
      <c r="F155" s="12"/>
      <c r="H155" s="172"/>
    </row>
    <row r="156" spans="1:8" x14ac:dyDescent="0.2">
      <c r="A156" s="7"/>
      <c r="B156" s="8"/>
      <c r="C156" s="48">
        <v>286</v>
      </c>
      <c r="D156" s="58" t="s">
        <v>45</v>
      </c>
      <c r="E156" s="108">
        <v>0</v>
      </c>
      <c r="F156" s="12"/>
      <c r="H156" s="172"/>
    </row>
    <row r="157" spans="1:8" x14ac:dyDescent="0.2">
      <c r="A157" s="7"/>
      <c r="B157" s="8"/>
      <c r="C157" s="48">
        <v>287</v>
      </c>
      <c r="D157" s="49" t="s">
        <v>46</v>
      </c>
      <c r="E157" s="108">
        <v>0</v>
      </c>
      <c r="F157" s="12"/>
      <c r="H157" s="172"/>
    </row>
    <row r="158" spans="1:8" x14ac:dyDescent="0.2">
      <c r="A158" s="7"/>
      <c r="B158" s="8"/>
      <c r="C158" s="48" t="s">
        <v>248</v>
      </c>
      <c r="D158" s="49" t="s">
        <v>249</v>
      </c>
      <c r="E158" s="108">
        <v>0</v>
      </c>
      <c r="F158" s="12"/>
      <c r="H158" s="172"/>
    </row>
    <row r="159" spans="1:8" x14ac:dyDescent="0.2">
      <c r="A159" s="7"/>
      <c r="B159" s="8"/>
      <c r="C159" s="48"/>
      <c r="D159" s="49"/>
      <c r="E159" s="108"/>
      <c r="F159" s="12"/>
      <c r="H159" s="172"/>
    </row>
    <row r="160" spans="1:8" x14ac:dyDescent="0.2">
      <c r="A160" s="37" t="s">
        <v>4</v>
      </c>
      <c r="B160" s="38" t="s">
        <v>5</v>
      </c>
      <c r="C160" s="39"/>
      <c r="D160" s="40"/>
      <c r="E160" s="103"/>
      <c r="F160" s="41">
        <f>SUM(E161:E170)</f>
        <v>0</v>
      </c>
      <c r="G160" s="170" t="e">
        <f>F160/$F$78</f>
        <v>#DIV/0!</v>
      </c>
      <c r="H160" s="173">
        <f>(F160/$F$220)</f>
        <v>0</v>
      </c>
    </row>
    <row r="161" spans="1:8" x14ac:dyDescent="0.2">
      <c r="A161" s="7"/>
      <c r="B161" s="8"/>
      <c r="C161" s="53">
        <v>291</v>
      </c>
      <c r="D161" s="43" t="s">
        <v>47</v>
      </c>
      <c r="E161" s="104">
        <v>0</v>
      </c>
      <c r="F161" s="12"/>
      <c r="H161" s="172"/>
    </row>
    <row r="162" spans="1:8" x14ac:dyDescent="0.2">
      <c r="A162" s="7"/>
      <c r="B162" s="8"/>
      <c r="C162" s="48">
        <v>292</v>
      </c>
      <c r="D162" s="58" t="s">
        <v>48</v>
      </c>
      <c r="E162" s="108">
        <v>0</v>
      </c>
      <c r="F162" s="12"/>
      <c r="H162" s="172"/>
    </row>
    <row r="163" spans="1:8" x14ac:dyDescent="0.2">
      <c r="A163" s="7"/>
      <c r="B163" s="8"/>
      <c r="C163" s="48">
        <v>293</v>
      </c>
      <c r="D163" s="58" t="s">
        <v>49</v>
      </c>
      <c r="E163" s="108">
        <v>0</v>
      </c>
      <c r="F163" s="12"/>
      <c r="H163" s="172"/>
    </row>
    <row r="164" spans="1:8" x14ac:dyDescent="0.2">
      <c r="A164" s="7"/>
      <c r="B164" s="8"/>
      <c r="C164" s="48">
        <v>294</v>
      </c>
      <c r="D164" s="58" t="s">
        <v>50</v>
      </c>
      <c r="E164" s="108">
        <v>0</v>
      </c>
      <c r="F164" s="12"/>
      <c r="H164" s="172"/>
    </row>
    <row r="165" spans="1:8" x14ac:dyDescent="0.2">
      <c r="A165" s="7"/>
      <c r="B165" s="8"/>
      <c r="C165" s="48">
        <v>295</v>
      </c>
      <c r="D165" s="49" t="s">
        <v>51</v>
      </c>
      <c r="E165" s="108">
        <v>0</v>
      </c>
      <c r="F165" s="12"/>
      <c r="H165" s="172"/>
    </row>
    <row r="166" spans="1:8" x14ac:dyDescent="0.2">
      <c r="A166" s="7"/>
      <c r="B166" s="8"/>
      <c r="C166" s="48" t="s">
        <v>250</v>
      </c>
      <c r="D166" s="52" t="s">
        <v>251</v>
      </c>
      <c r="E166" s="108">
        <v>0</v>
      </c>
      <c r="F166" s="12"/>
      <c r="H166" s="172"/>
    </row>
    <row r="167" spans="1:8" x14ac:dyDescent="0.2">
      <c r="A167" s="7"/>
      <c r="B167" s="8"/>
      <c r="C167" s="48" t="s">
        <v>91</v>
      </c>
      <c r="D167" s="58" t="s">
        <v>52</v>
      </c>
      <c r="E167" s="108">
        <v>0</v>
      </c>
      <c r="F167" s="12"/>
      <c r="H167" s="172"/>
    </row>
    <row r="168" spans="1:8" x14ac:dyDescent="0.2">
      <c r="A168" s="7"/>
      <c r="B168" s="8"/>
      <c r="C168" s="48">
        <v>297.3</v>
      </c>
      <c r="D168" s="58" t="s">
        <v>53</v>
      </c>
      <c r="E168" s="108">
        <v>0</v>
      </c>
      <c r="F168" s="12"/>
      <c r="H168" s="172"/>
    </row>
    <row r="169" spans="1:8" x14ac:dyDescent="0.2">
      <c r="A169" s="7"/>
      <c r="B169" s="8"/>
      <c r="C169" s="48">
        <v>524</v>
      </c>
      <c r="D169" s="49" t="s">
        <v>69</v>
      </c>
      <c r="E169" s="105">
        <v>0</v>
      </c>
      <c r="F169" s="12"/>
      <c r="H169" s="172"/>
    </row>
    <row r="170" spans="1:8" x14ac:dyDescent="0.2">
      <c r="A170" s="7"/>
      <c r="B170" s="8"/>
      <c r="C170" s="60"/>
      <c r="D170" s="61"/>
      <c r="E170" s="109"/>
      <c r="F170" s="12"/>
      <c r="H170" s="172"/>
    </row>
    <row r="171" spans="1:8" x14ac:dyDescent="0.2">
      <c r="A171" s="32" t="s">
        <v>54</v>
      </c>
      <c r="B171" s="33" t="s">
        <v>55</v>
      </c>
      <c r="C171" s="34"/>
      <c r="D171" s="35"/>
      <c r="E171" s="102"/>
      <c r="F171" s="36">
        <f>SUM(F173:F185)</f>
        <v>0</v>
      </c>
      <c r="G171" s="183" t="e">
        <f>F171/$F$171</f>
        <v>#DIV/0!</v>
      </c>
      <c r="H171" s="171">
        <f>(F171/$F$220)</f>
        <v>0</v>
      </c>
    </row>
    <row r="172" spans="1:8" x14ac:dyDescent="0.2">
      <c r="A172" s="7"/>
      <c r="B172" s="8"/>
      <c r="C172" s="9"/>
      <c r="D172" s="10"/>
      <c r="E172" s="101"/>
      <c r="F172" s="12"/>
      <c r="H172" s="172"/>
    </row>
    <row r="173" spans="1:8" x14ac:dyDescent="0.2">
      <c r="A173" s="37" t="s">
        <v>56</v>
      </c>
      <c r="B173" s="38" t="s">
        <v>57</v>
      </c>
      <c r="C173" s="39"/>
      <c r="D173" s="40"/>
      <c r="E173" s="103"/>
      <c r="F173" s="41">
        <f>SUM(E174:E178)</f>
        <v>0</v>
      </c>
      <c r="G173" s="170" t="e">
        <f>F173/$F$171</f>
        <v>#DIV/0!</v>
      </c>
      <c r="H173" s="173">
        <f>(F173/$F$220)</f>
        <v>0</v>
      </c>
    </row>
    <row r="174" spans="1:8" x14ac:dyDescent="0.2">
      <c r="A174" s="126"/>
      <c r="B174" s="127"/>
      <c r="C174" s="129" t="s">
        <v>253</v>
      </c>
      <c r="D174" s="130" t="s">
        <v>254</v>
      </c>
      <c r="E174" s="131">
        <v>0</v>
      </c>
      <c r="F174" s="128"/>
      <c r="H174" s="172"/>
    </row>
    <row r="175" spans="1:8" ht="36" x14ac:dyDescent="0.2">
      <c r="A175" s="7"/>
      <c r="B175" s="8"/>
      <c r="C175" s="121" t="s">
        <v>130</v>
      </c>
      <c r="D175" s="58" t="s">
        <v>159</v>
      </c>
      <c r="E175" s="108">
        <v>0</v>
      </c>
      <c r="F175" s="12"/>
      <c r="H175" s="172"/>
    </row>
    <row r="176" spans="1:8" ht="24" x14ac:dyDescent="0.2">
      <c r="A176" s="7"/>
      <c r="B176" s="8"/>
      <c r="C176" s="48">
        <v>422</v>
      </c>
      <c r="D176" s="58" t="s">
        <v>160</v>
      </c>
      <c r="E176" s="108">
        <v>0</v>
      </c>
      <c r="F176" s="12"/>
      <c r="H176" s="172"/>
    </row>
    <row r="177" spans="1:8" x14ac:dyDescent="0.2">
      <c r="A177" s="7"/>
      <c r="B177" s="8"/>
      <c r="C177" s="48">
        <v>423</v>
      </c>
      <c r="D177" s="58" t="s">
        <v>252</v>
      </c>
      <c r="E177" s="108">
        <v>0</v>
      </c>
      <c r="F177" s="12"/>
      <c r="H177" s="172"/>
    </row>
    <row r="178" spans="1:8" x14ac:dyDescent="0.2">
      <c r="A178" s="7"/>
      <c r="B178" s="8"/>
      <c r="C178" s="48"/>
      <c r="D178" s="49"/>
      <c r="E178" s="108"/>
      <c r="F178" s="12"/>
      <c r="H178" s="172"/>
    </row>
    <row r="179" spans="1:8" x14ac:dyDescent="0.2">
      <c r="A179" s="37" t="s">
        <v>58</v>
      </c>
      <c r="B179" s="38" t="s">
        <v>131</v>
      </c>
      <c r="C179" s="39"/>
      <c r="D179" s="40"/>
      <c r="E179" s="103"/>
      <c r="F179" s="41">
        <f>SUM(E180:E181)</f>
        <v>0</v>
      </c>
      <c r="G179" s="170" t="e">
        <f>F179/$F$171</f>
        <v>#DIV/0!</v>
      </c>
      <c r="H179" s="173">
        <f>(F179/$F$220)</f>
        <v>0</v>
      </c>
    </row>
    <row r="180" spans="1:8" ht="24" x14ac:dyDescent="0.2">
      <c r="A180" s="7"/>
      <c r="B180" s="8"/>
      <c r="C180" s="53">
        <v>443</v>
      </c>
      <c r="D180" s="43" t="s">
        <v>132</v>
      </c>
      <c r="E180" s="104">
        <v>0</v>
      </c>
      <c r="F180" s="12"/>
      <c r="H180" s="172"/>
    </row>
    <row r="181" spans="1:8" x14ac:dyDescent="0.2">
      <c r="A181" s="7"/>
      <c r="B181" s="8"/>
      <c r="C181" s="48"/>
      <c r="D181" s="49"/>
      <c r="E181" s="108"/>
      <c r="F181" s="12"/>
      <c r="H181" s="172"/>
    </row>
    <row r="182" spans="1:8" x14ac:dyDescent="0.2">
      <c r="A182" s="37" t="s">
        <v>59</v>
      </c>
      <c r="B182" s="38" t="s">
        <v>60</v>
      </c>
      <c r="C182" s="39"/>
      <c r="D182" s="40"/>
      <c r="E182" s="103"/>
      <c r="F182" s="41">
        <f>SUM(E183:E184)</f>
        <v>0</v>
      </c>
      <c r="G182" s="170" t="e">
        <f>F182/$F$171</f>
        <v>#DIV/0!</v>
      </c>
      <c r="H182" s="173">
        <f>(F182/$F$220)</f>
        <v>0</v>
      </c>
    </row>
    <row r="183" spans="1:8" ht="60" x14ac:dyDescent="0.2">
      <c r="A183" s="7"/>
      <c r="B183" s="8"/>
      <c r="C183" s="48">
        <v>463</v>
      </c>
      <c r="D183" s="58" t="s">
        <v>255</v>
      </c>
      <c r="E183" s="108">
        <v>0</v>
      </c>
      <c r="F183" s="12"/>
      <c r="H183" s="172"/>
    </row>
    <row r="184" spans="1:8" x14ac:dyDescent="0.2">
      <c r="A184" s="7"/>
      <c r="B184" s="8"/>
      <c r="C184" s="48">
        <v>464</v>
      </c>
      <c r="D184" s="49" t="s">
        <v>61</v>
      </c>
      <c r="E184" s="108">
        <v>0</v>
      </c>
      <c r="F184" s="12"/>
      <c r="H184" s="172"/>
    </row>
    <row r="185" spans="1:8" x14ac:dyDescent="0.2">
      <c r="A185" s="7"/>
      <c r="B185" s="8"/>
      <c r="C185" s="60"/>
      <c r="D185" s="61"/>
      <c r="E185" s="109"/>
      <c r="F185" s="12"/>
      <c r="H185" s="172"/>
    </row>
    <row r="186" spans="1:8" x14ac:dyDescent="0.2">
      <c r="A186" s="32" t="s">
        <v>133</v>
      </c>
      <c r="B186" s="33" t="s">
        <v>134</v>
      </c>
      <c r="C186" s="34"/>
      <c r="D186" s="35"/>
      <c r="E186" s="102"/>
      <c r="F186" s="36">
        <f>SUM(F188:F206)</f>
        <v>421500</v>
      </c>
      <c r="G186" s="183">
        <f>F186/$F$186</f>
        <v>1</v>
      </c>
      <c r="H186" s="171">
        <f>(F186/$F$220)</f>
        <v>0.84962709131223546</v>
      </c>
    </row>
    <row r="187" spans="1:8" x14ac:dyDescent="0.2">
      <c r="A187" s="7"/>
      <c r="B187" s="8"/>
      <c r="C187" s="9"/>
      <c r="D187" s="10"/>
      <c r="E187" s="101"/>
      <c r="F187" s="12"/>
      <c r="H187" s="172"/>
    </row>
    <row r="188" spans="1:8" x14ac:dyDescent="0.2">
      <c r="A188" s="37" t="s">
        <v>62</v>
      </c>
      <c r="B188" s="38" t="s">
        <v>63</v>
      </c>
      <c r="C188" s="39"/>
      <c r="D188" s="40"/>
      <c r="E188" s="103"/>
      <c r="F188" s="41">
        <f>SUM(E189)</f>
        <v>130000</v>
      </c>
      <c r="G188" s="170">
        <f>F188/$F$186</f>
        <v>0.30842230130486359</v>
      </c>
      <c r="H188" s="173">
        <f>(F188/$F$220)</f>
        <v>0.26204394275347714</v>
      </c>
    </row>
    <row r="189" spans="1:8" x14ac:dyDescent="0.2">
      <c r="A189" s="7"/>
      <c r="B189" s="8"/>
      <c r="C189" s="53">
        <v>501</v>
      </c>
      <c r="D189" s="43" t="s">
        <v>64</v>
      </c>
      <c r="E189" s="104">
        <v>130000</v>
      </c>
      <c r="F189" s="12"/>
      <c r="H189" s="172"/>
    </row>
    <row r="190" spans="1:8" x14ac:dyDescent="0.2">
      <c r="A190" s="37" t="s">
        <v>6</v>
      </c>
      <c r="B190" s="38" t="s">
        <v>65</v>
      </c>
      <c r="C190" s="39"/>
      <c r="D190" s="40"/>
      <c r="E190" s="103"/>
      <c r="F190" s="41">
        <f>SUM(E191:E194)</f>
        <v>110000</v>
      </c>
      <c r="G190" s="170">
        <f>F190/$F$186</f>
        <v>0.26097271648873072</v>
      </c>
      <c r="H190" s="173">
        <f>(F190/$F$220)</f>
        <v>0.22172949002217296</v>
      </c>
    </row>
    <row r="191" spans="1:8" x14ac:dyDescent="0.2">
      <c r="A191" s="7"/>
      <c r="B191" s="8"/>
      <c r="C191" s="48">
        <v>511</v>
      </c>
      <c r="D191" s="58" t="s">
        <v>65</v>
      </c>
      <c r="E191" s="108">
        <v>60000</v>
      </c>
      <c r="F191" s="12"/>
      <c r="H191" s="172"/>
    </row>
    <row r="192" spans="1:8" x14ac:dyDescent="0.2">
      <c r="A192" s="7"/>
      <c r="B192" s="8"/>
      <c r="C192" s="48" t="s">
        <v>135</v>
      </c>
      <c r="D192" s="58" t="s">
        <v>66</v>
      </c>
      <c r="E192" s="108">
        <v>20000</v>
      </c>
      <c r="F192" s="12"/>
      <c r="H192" s="172"/>
    </row>
    <row r="193" spans="1:8" x14ac:dyDescent="0.2">
      <c r="A193" s="7"/>
      <c r="B193" s="8"/>
      <c r="C193" s="48" t="s">
        <v>287</v>
      </c>
      <c r="D193" s="58" t="s">
        <v>288</v>
      </c>
      <c r="E193" s="108">
        <v>30000</v>
      </c>
      <c r="F193" s="12"/>
      <c r="H193" s="172"/>
    </row>
    <row r="194" spans="1:8" x14ac:dyDescent="0.2">
      <c r="A194" s="7"/>
      <c r="B194" s="8"/>
      <c r="C194" s="48"/>
      <c r="D194" s="49"/>
      <c r="E194" s="108"/>
      <c r="F194" s="12"/>
      <c r="H194" s="172"/>
    </row>
    <row r="195" spans="1:8" ht="25.5" x14ac:dyDescent="0.2">
      <c r="A195" s="184" t="s">
        <v>67</v>
      </c>
      <c r="B195" s="38" t="s">
        <v>136</v>
      </c>
      <c r="C195" s="39"/>
      <c r="D195" s="40"/>
      <c r="E195" s="103"/>
      <c r="F195" s="41">
        <f>SUM(E196:E197)</f>
        <v>31500</v>
      </c>
      <c r="G195" s="170">
        <f>F195/$F$186</f>
        <v>7.4733096085409248E-2</v>
      </c>
      <c r="H195" s="173">
        <f>(F195/$F$220)</f>
        <v>6.3495263051804071E-2</v>
      </c>
    </row>
    <row r="196" spans="1:8" x14ac:dyDescent="0.2">
      <c r="A196" s="7"/>
      <c r="B196" s="8"/>
      <c r="C196" s="48">
        <v>522</v>
      </c>
      <c r="D196" s="58" t="s">
        <v>68</v>
      </c>
      <c r="E196" s="108">
        <v>6500</v>
      </c>
      <c r="F196" s="12"/>
      <c r="H196" s="172"/>
    </row>
    <row r="197" spans="1:8" ht="24" x14ac:dyDescent="0.2">
      <c r="A197" s="7"/>
      <c r="B197" s="8"/>
      <c r="C197" s="206" t="s">
        <v>289</v>
      </c>
      <c r="D197" s="207" t="s">
        <v>290</v>
      </c>
      <c r="E197" s="208">
        <v>25000</v>
      </c>
      <c r="F197" s="12"/>
      <c r="H197" s="172"/>
    </row>
    <row r="198" spans="1:8" x14ac:dyDescent="0.2">
      <c r="A198" s="37" t="s">
        <v>70</v>
      </c>
      <c r="B198" s="38" t="s">
        <v>71</v>
      </c>
      <c r="C198" s="39"/>
      <c r="D198" s="40"/>
      <c r="E198" s="103"/>
      <c r="F198" s="41">
        <f>SUM(E199)</f>
        <v>20000</v>
      </c>
      <c r="G198" s="170">
        <f>F198/$F$186</f>
        <v>4.7449584816132859E-2</v>
      </c>
      <c r="H198" s="173">
        <f>(F198/$F$220)</f>
        <v>4.0314452731304171E-2</v>
      </c>
    </row>
    <row r="199" spans="1:8" x14ac:dyDescent="0.2">
      <c r="A199" s="7"/>
      <c r="B199" s="8"/>
      <c r="C199" s="53">
        <v>531</v>
      </c>
      <c r="D199" s="43" t="s">
        <v>72</v>
      </c>
      <c r="E199" s="104">
        <v>20000</v>
      </c>
      <c r="F199" s="12"/>
      <c r="H199" s="172"/>
    </row>
    <row r="200" spans="1:8" x14ac:dyDescent="0.2">
      <c r="A200" s="37" t="s">
        <v>73</v>
      </c>
      <c r="B200" s="38" t="s">
        <v>74</v>
      </c>
      <c r="C200" s="39"/>
      <c r="D200" s="40"/>
      <c r="E200" s="103"/>
      <c r="F200" s="41">
        <f>SUM(E201)</f>
        <v>30000</v>
      </c>
      <c r="G200" s="170">
        <f>F200/$F$186</f>
        <v>7.1174377224199295E-2</v>
      </c>
      <c r="H200" s="173">
        <f>(F200/$F$220)</f>
        <v>6.0471679096956256E-2</v>
      </c>
    </row>
    <row r="201" spans="1:8" x14ac:dyDescent="0.2">
      <c r="A201" s="7"/>
      <c r="B201" s="8"/>
      <c r="C201" s="53">
        <v>558</v>
      </c>
      <c r="D201" s="43" t="s">
        <v>75</v>
      </c>
      <c r="E201" s="104">
        <v>30000</v>
      </c>
      <c r="F201" s="12"/>
      <c r="H201" s="172"/>
    </row>
    <row r="202" spans="1:8" x14ac:dyDescent="0.2">
      <c r="A202" s="37" t="s">
        <v>76</v>
      </c>
      <c r="B202" s="38" t="s">
        <v>77</v>
      </c>
      <c r="C202" s="39"/>
      <c r="D202" s="40"/>
      <c r="E202" s="103"/>
      <c r="F202" s="41">
        <f>SUM(E203)</f>
        <v>0</v>
      </c>
      <c r="G202" s="170">
        <f>F202/$F$186</f>
        <v>0</v>
      </c>
      <c r="H202" s="173">
        <f>(F202/$F$220)</f>
        <v>0</v>
      </c>
    </row>
    <row r="203" spans="1:8" x14ac:dyDescent="0.2">
      <c r="A203" s="7"/>
      <c r="B203" s="8"/>
      <c r="C203" s="53">
        <v>570</v>
      </c>
      <c r="D203" s="43" t="s">
        <v>34</v>
      </c>
      <c r="E203" s="104">
        <v>0</v>
      </c>
      <c r="F203" s="12"/>
      <c r="G203" s="176"/>
      <c r="H203" s="172"/>
    </row>
    <row r="204" spans="1:8" x14ac:dyDescent="0.2">
      <c r="A204" s="37" t="s">
        <v>78</v>
      </c>
      <c r="B204" s="38" t="s">
        <v>79</v>
      </c>
      <c r="C204" s="39"/>
      <c r="D204" s="40"/>
      <c r="E204" s="103"/>
      <c r="F204" s="41">
        <f>SUM(E205)</f>
        <v>100000</v>
      </c>
      <c r="G204" s="170">
        <f>F204/$F$186</f>
        <v>0.23724792408066431</v>
      </c>
      <c r="H204" s="173">
        <f>(F204/$F$220)</f>
        <v>0.20157226365652087</v>
      </c>
    </row>
    <row r="205" spans="1:8" x14ac:dyDescent="0.2">
      <c r="A205" s="7"/>
      <c r="B205" s="8"/>
      <c r="C205" s="53">
        <v>583</v>
      </c>
      <c r="D205" s="43" t="s">
        <v>80</v>
      </c>
      <c r="E205" s="104">
        <v>100000</v>
      </c>
      <c r="F205" s="12"/>
      <c r="H205" s="172"/>
    </row>
    <row r="206" spans="1:8" x14ac:dyDescent="0.2">
      <c r="A206" s="7"/>
      <c r="B206" s="8"/>
      <c r="C206" s="9"/>
      <c r="D206" s="54"/>
      <c r="E206" s="105"/>
      <c r="F206" s="12"/>
      <c r="H206" s="172"/>
    </row>
    <row r="207" spans="1:8" x14ac:dyDescent="0.2">
      <c r="A207" s="32" t="s">
        <v>139</v>
      </c>
      <c r="B207" s="33" t="s">
        <v>140</v>
      </c>
      <c r="C207" s="34"/>
      <c r="D207" s="35"/>
      <c r="E207" s="102"/>
      <c r="F207" s="36">
        <f>SUM(F209:F216)</f>
        <v>0</v>
      </c>
      <c r="G207" s="183" t="e">
        <f>F207/$F$207</f>
        <v>#DIV/0!</v>
      </c>
      <c r="H207" s="171">
        <f>(F207/$F$220)</f>
        <v>0</v>
      </c>
    </row>
    <row r="208" spans="1:8" x14ac:dyDescent="0.2">
      <c r="A208" s="7"/>
      <c r="B208" s="8"/>
      <c r="C208" s="9"/>
      <c r="D208" s="54"/>
      <c r="E208" s="105"/>
      <c r="F208" s="12"/>
      <c r="H208" s="172"/>
    </row>
    <row r="209" spans="1:8" x14ac:dyDescent="0.2">
      <c r="A209" s="37" t="s">
        <v>81</v>
      </c>
      <c r="B209" s="38" t="s">
        <v>82</v>
      </c>
      <c r="C209" s="39"/>
      <c r="D209" s="40"/>
      <c r="E209" s="103"/>
      <c r="F209" s="41">
        <f>SUM(E210)</f>
        <v>0</v>
      </c>
      <c r="G209" s="170" t="e">
        <f>F209/$F$207</f>
        <v>#DIV/0!</v>
      </c>
      <c r="H209" s="173">
        <f>(F209/$F$220)</f>
        <v>0</v>
      </c>
    </row>
    <row r="210" spans="1:8" ht="72" x14ac:dyDescent="0.2">
      <c r="A210" s="7"/>
      <c r="B210" s="8"/>
      <c r="C210" s="53">
        <v>909</v>
      </c>
      <c r="D210" s="43" t="s">
        <v>256</v>
      </c>
      <c r="E210" s="104">
        <v>0</v>
      </c>
      <c r="F210" s="12"/>
      <c r="H210" s="172"/>
    </row>
    <row r="211" spans="1:8" x14ac:dyDescent="0.2">
      <c r="A211" s="37" t="s">
        <v>83</v>
      </c>
      <c r="B211" s="38" t="s">
        <v>84</v>
      </c>
      <c r="C211" s="39"/>
      <c r="D211" s="40"/>
      <c r="E211" s="103"/>
      <c r="F211" s="41">
        <f>SUM(E212)</f>
        <v>0</v>
      </c>
      <c r="G211" s="170" t="e">
        <f>F211/$F$207</f>
        <v>#DIV/0!</v>
      </c>
      <c r="H211" s="173">
        <f>(F211/$F$220)</f>
        <v>0</v>
      </c>
    </row>
    <row r="212" spans="1:8" ht="24" x14ac:dyDescent="0.2">
      <c r="A212" s="7"/>
      <c r="B212" s="8"/>
      <c r="C212" s="53">
        <v>921</v>
      </c>
      <c r="D212" s="43" t="s">
        <v>85</v>
      </c>
      <c r="E212" s="104">
        <v>0</v>
      </c>
      <c r="F212" s="12"/>
      <c r="H212" s="172"/>
    </row>
    <row r="213" spans="1:8" x14ac:dyDescent="0.2">
      <c r="A213" s="37" t="s">
        <v>7</v>
      </c>
      <c r="B213" s="38" t="s">
        <v>86</v>
      </c>
      <c r="C213" s="39"/>
      <c r="D213" s="40"/>
      <c r="E213" s="103"/>
      <c r="F213" s="41">
        <f>SUM(E214)</f>
        <v>0</v>
      </c>
      <c r="G213" s="170" t="e">
        <f>F213/$F$207</f>
        <v>#DIV/0!</v>
      </c>
      <c r="H213" s="173">
        <f>(F213/$F$220)</f>
        <v>0</v>
      </c>
    </row>
    <row r="214" spans="1:8" x14ac:dyDescent="0.2">
      <c r="A214" s="7"/>
      <c r="B214" s="8"/>
      <c r="C214" s="53">
        <v>930</v>
      </c>
      <c r="D214" s="43" t="s">
        <v>34</v>
      </c>
      <c r="E214" s="104">
        <v>0</v>
      </c>
      <c r="F214" s="12"/>
      <c r="H214" s="172"/>
    </row>
    <row r="215" spans="1:8" x14ac:dyDescent="0.2">
      <c r="A215" s="37" t="s">
        <v>87</v>
      </c>
      <c r="B215" s="38" t="s">
        <v>88</v>
      </c>
      <c r="C215" s="39"/>
      <c r="D215" s="40"/>
      <c r="E215" s="103"/>
      <c r="F215" s="41">
        <f>SUM(E216)</f>
        <v>0</v>
      </c>
      <c r="G215" s="170" t="e">
        <f>F215/$F$207</f>
        <v>#DIV/0!</v>
      </c>
      <c r="H215" s="173">
        <f>(F215/$F$220)</f>
        <v>0</v>
      </c>
    </row>
    <row r="216" spans="1:8" x14ac:dyDescent="0.2">
      <c r="A216" s="7"/>
      <c r="B216" s="8"/>
      <c r="C216" s="53">
        <v>980</v>
      </c>
      <c r="D216" s="43" t="s">
        <v>34</v>
      </c>
      <c r="E216" s="104">
        <v>0</v>
      </c>
      <c r="F216" s="12"/>
      <c r="H216" s="172"/>
    </row>
    <row r="217" spans="1:8" x14ac:dyDescent="0.2">
      <c r="A217" s="7"/>
      <c r="B217" s="8"/>
      <c r="C217" s="9"/>
      <c r="D217" s="54"/>
      <c r="E217" s="105"/>
      <c r="F217" s="12"/>
      <c r="H217" s="172"/>
    </row>
    <row r="218" spans="1:8" x14ac:dyDescent="0.2">
      <c r="A218" s="7"/>
      <c r="B218" s="8"/>
      <c r="C218" s="9"/>
      <c r="D218" s="54"/>
      <c r="E218" s="105"/>
      <c r="F218" s="12"/>
      <c r="H218" s="172"/>
    </row>
    <row r="219" spans="1:8" x14ac:dyDescent="0.2">
      <c r="A219" s="7"/>
      <c r="B219" s="8"/>
      <c r="C219" s="9"/>
      <c r="D219" s="54"/>
      <c r="E219" s="105"/>
      <c r="F219" s="12"/>
      <c r="H219" s="172"/>
    </row>
    <row r="220" spans="1:8" s="67" customFormat="1" ht="19.5" customHeight="1" x14ac:dyDescent="0.2">
      <c r="A220" s="62" t="s">
        <v>138</v>
      </c>
      <c r="B220" s="63"/>
      <c r="C220" s="64"/>
      <c r="D220" s="65"/>
      <c r="E220" s="110"/>
      <c r="F220" s="66">
        <f>SUM(F207,F186,F171,F78,F54,F36)</f>
        <v>496100</v>
      </c>
      <c r="G220" s="177"/>
      <c r="H220" s="171">
        <f>(F220/$F$220)</f>
        <v>1</v>
      </c>
    </row>
    <row r="221" spans="1:8" x14ac:dyDescent="0.2">
      <c r="A221" s="7"/>
      <c r="B221" s="8"/>
      <c r="C221" s="9"/>
      <c r="D221" s="10"/>
      <c r="E221" s="101"/>
      <c r="F221" s="12"/>
    </row>
    <row r="222" spans="1:8" x14ac:dyDescent="0.2">
      <c r="A222" s="7"/>
      <c r="B222" s="8"/>
      <c r="C222" s="9"/>
      <c r="D222" s="10"/>
      <c r="E222" s="101"/>
      <c r="F222" s="12"/>
    </row>
    <row r="223" spans="1:8" x14ac:dyDescent="0.2">
      <c r="A223" s="7"/>
      <c r="B223" s="8"/>
      <c r="C223" s="9"/>
      <c r="D223" s="10"/>
      <c r="E223" s="101"/>
      <c r="F223" s="12"/>
    </row>
    <row r="224" spans="1:8" x14ac:dyDescent="0.2">
      <c r="A224" s="7"/>
      <c r="B224" s="8"/>
      <c r="C224" s="9"/>
      <c r="D224" s="10"/>
      <c r="E224" s="101"/>
      <c r="F224" s="12"/>
    </row>
    <row r="225" spans="1:8" s="20" customFormat="1" ht="46.5" customHeight="1" x14ac:dyDescent="0.2">
      <c r="A225" s="17" t="s">
        <v>260</v>
      </c>
      <c r="B225" s="18"/>
      <c r="C225" s="201"/>
      <c r="D225" s="18"/>
      <c r="E225" s="95"/>
      <c r="F225" s="19"/>
      <c r="G225" s="169"/>
      <c r="H225" s="169"/>
    </row>
    <row r="226" spans="1:8" x14ac:dyDescent="0.2">
      <c r="A226" s="13"/>
      <c r="B226" s="14"/>
      <c r="C226" s="15"/>
      <c r="D226" s="16"/>
      <c r="E226" s="96"/>
      <c r="F226" s="11"/>
    </row>
    <row r="227" spans="1:8" s="24" customFormat="1" ht="18.75" x14ac:dyDescent="0.3">
      <c r="A227" s="21" t="s">
        <v>10</v>
      </c>
      <c r="B227" s="22"/>
      <c r="C227" s="202"/>
      <c r="D227" s="10"/>
      <c r="E227" s="97"/>
      <c r="F227" s="23" t="s">
        <v>257</v>
      </c>
      <c r="G227" s="168"/>
      <c r="H227" s="168"/>
    </row>
    <row r="228" spans="1:8" s="24" customFormat="1" ht="18.75" x14ac:dyDescent="0.3">
      <c r="A228" s="21"/>
      <c r="B228" s="22"/>
      <c r="C228" s="202"/>
      <c r="D228" s="10"/>
      <c r="E228" s="97"/>
      <c r="F228" s="23" t="s">
        <v>258</v>
      </c>
      <c r="G228" s="168"/>
      <c r="H228" s="168"/>
    </row>
    <row r="229" spans="1:8" s="24" customFormat="1" ht="15.75" x14ac:dyDescent="0.25">
      <c r="A229" s="25"/>
      <c r="B229" s="22"/>
      <c r="C229" s="9"/>
      <c r="D229" s="10"/>
      <c r="E229" s="98"/>
      <c r="F229" s="26"/>
      <c r="G229" s="168"/>
      <c r="H229" s="168"/>
    </row>
    <row r="230" spans="1:8" s="24" customFormat="1" ht="15.75" x14ac:dyDescent="0.25">
      <c r="A230" s="27" t="s">
        <v>96</v>
      </c>
      <c r="B230" s="28" t="s">
        <v>97</v>
      </c>
      <c r="C230" s="29" t="s">
        <v>98</v>
      </c>
      <c r="D230" s="28" t="s">
        <v>99</v>
      </c>
      <c r="E230" s="100" t="s">
        <v>100</v>
      </c>
      <c r="F230" s="30" t="s">
        <v>101</v>
      </c>
      <c r="G230" s="168"/>
      <c r="H230" s="168"/>
    </row>
    <row r="231" spans="1:8" s="24" customFormat="1" ht="15.75" x14ac:dyDescent="0.25">
      <c r="A231" s="68"/>
      <c r="B231" s="69"/>
      <c r="C231" s="70"/>
      <c r="D231" s="69"/>
      <c r="E231" s="111"/>
      <c r="F231" s="71"/>
      <c r="G231" s="168"/>
      <c r="H231" s="168"/>
    </row>
    <row r="232" spans="1:8" s="24" customFormat="1" ht="15.75" x14ac:dyDescent="0.25">
      <c r="A232" s="68"/>
      <c r="B232" s="69"/>
      <c r="C232" s="70"/>
      <c r="D232" s="69"/>
      <c r="E232" s="111"/>
      <c r="F232" s="71"/>
      <c r="G232" s="168"/>
      <c r="H232" s="168"/>
    </row>
    <row r="233" spans="1:8" x14ac:dyDescent="0.2">
      <c r="A233" s="7"/>
      <c r="B233" s="8"/>
      <c r="C233" s="9"/>
      <c r="D233" s="10"/>
      <c r="E233" s="101"/>
      <c r="F233" s="31"/>
    </row>
    <row r="234" spans="1:8" s="77" customFormat="1" ht="20.100000000000001" customHeight="1" x14ac:dyDescent="0.2">
      <c r="A234" s="72" t="s">
        <v>11</v>
      </c>
      <c r="B234" s="73" t="s">
        <v>12</v>
      </c>
      <c r="C234" s="74"/>
      <c r="D234" s="75"/>
      <c r="E234" s="112"/>
      <c r="F234" s="76">
        <f>SUM(F36)</f>
        <v>61600</v>
      </c>
      <c r="G234" s="185"/>
      <c r="H234" s="186">
        <f>F234/$F$241</f>
        <v>0.12416851441241686</v>
      </c>
    </row>
    <row r="235" spans="1:8" s="77" customFormat="1" ht="20.100000000000001" customHeight="1" x14ac:dyDescent="0.2">
      <c r="A235" s="72" t="s">
        <v>17</v>
      </c>
      <c r="B235" s="73" t="s">
        <v>18</v>
      </c>
      <c r="C235" s="74"/>
      <c r="D235" s="75"/>
      <c r="E235" s="112"/>
      <c r="F235" s="76">
        <f>SUM(F54)</f>
        <v>13000</v>
      </c>
      <c r="G235" s="185"/>
      <c r="H235" s="186">
        <f t="shared" ref="H235:H239" si="0">F235/$F$241</f>
        <v>2.6204394275347712E-2</v>
      </c>
    </row>
    <row r="236" spans="1:8" s="77" customFormat="1" ht="20.100000000000001" customHeight="1" x14ac:dyDescent="0.2">
      <c r="A236" s="72" t="s">
        <v>24</v>
      </c>
      <c r="B236" s="73" t="s">
        <v>3</v>
      </c>
      <c r="C236" s="74"/>
      <c r="D236" s="75" t="s">
        <v>142</v>
      </c>
      <c r="E236" s="112"/>
      <c r="F236" s="76">
        <f>SUM(F78)</f>
        <v>0</v>
      </c>
      <c r="G236" s="185"/>
      <c r="H236" s="186">
        <f t="shared" si="0"/>
        <v>0</v>
      </c>
    </row>
    <row r="237" spans="1:8" s="77" customFormat="1" ht="20.100000000000001" customHeight="1" x14ac:dyDescent="0.2">
      <c r="A237" s="72" t="s">
        <v>54</v>
      </c>
      <c r="B237" s="73" t="s">
        <v>55</v>
      </c>
      <c r="C237" s="74"/>
      <c r="D237" s="75"/>
      <c r="E237" s="112"/>
      <c r="F237" s="76">
        <f>SUM(F171)</f>
        <v>0</v>
      </c>
      <c r="G237" s="185"/>
      <c r="H237" s="186">
        <f t="shared" si="0"/>
        <v>0</v>
      </c>
    </row>
    <row r="238" spans="1:8" s="77" customFormat="1" ht="20.100000000000001" customHeight="1" x14ac:dyDescent="0.2">
      <c r="A238" s="72" t="s">
        <v>133</v>
      </c>
      <c r="B238" s="73" t="s">
        <v>134</v>
      </c>
      <c r="C238" s="74"/>
      <c r="D238" s="191" t="s">
        <v>271</v>
      </c>
      <c r="E238" s="192"/>
      <c r="F238" s="76">
        <f>SUM(F186)</f>
        <v>421500</v>
      </c>
      <c r="G238" s="185"/>
      <c r="H238" s="186">
        <f t="shared" si="0"/>
        <v>0.84962709131223546</v>
      </c>
    </row>
    <row r="239" spans="1:8" s="77" customFormat="1" ht="20.100000000000001" customHeight="1" x14ac:dyDescent="0.2">
      <c r="A239" s="72" t="s">
        <v>141</v>
      </c>
      <c r="B239" s="73" t="s">
        <v>140</v>
      </c>
      <c r="C239" s="74"/>
      <c r="D239" s="75"/>
      <c r="E239" s="112"/>
      <c r="F239" s="76">
        <f>SUM(F207)</f>
        <v>0</v>
      </c>
      <c r="G239" s="185"/>
      <c r="H239" s="186">
        <f t="shared" si="0"/>
        <v>0</v>
      </c>
    </row>
    <row r="240" spans="1:8" x14ac:dyDescent="0.2">
      <c r="A240" s="7"/>
      <c r="B240" s="8"/>
      <c r="C240" s="9"/>
      <c r="D240" s="10"/>
      <c r="E240" s="101"/>
      <c r="F240" s="12"/>
    </row>
    <row r="241" spans="1:8" s="67" customFormat="1" ht="19.5" customHeight="1" x14ac:dyDescent="0.2">
      <c r="A241" s="158" t="s">
        <v>273</v>
      </c>
      <c r="B241" s="63"/>
      <c r="C241" s="64"/>
      <c r="D241" s="65"/>
      <c r="E241" s="110"/>
      <c r="F241" s="66">
        <f>SUM(F234:F239)</f>
        <v>496100</v>
      </c>
      <c r="G241" s="187"/>
      <c r="H241" s="188">
        <f>SUM(H234:H239)</f>
        <v>1</v>
      </c>
    </row>
    <row r="242" spans="1:8" ht="20.100000000000001" customHeight="1" x14ac:dyDescent="0.2">
      <c r="A242" s="7"/>
      <c r="B242" s="8"/>
      <c r="C242" s="9"/>
      <c r="D242" s="10"/>
      <c r="E242" s="101"/>
      <c r="F242" s="12"/>
    </row>
    <row r="243" spans="1:8" ht="38.25" x14ac:dyDescent="0.2">
      <c r="A243" s="161"/>
      <c r="B243" s="162" t="s">
        <v>274</v>
      </c>
      <c r="C243" s="163"/>
      <c r="D243" s="164">
        <f>(F54+F78+F171)</f>
        <v>13000</v>
      </c>
      <c r="E243" s="165"/>
      <c r="F243" s="166">
        <f>D243*15%</f>
        <v>1950</v>
      </c>
    </row>
    <row r="244" spans="1:8" ht="20.100000000000001" customHeight="1" x14ac:dyDescent="0.2">
      <c r="A244" s="7"/>
      <c r="B244" s="8"/>
      <c r="C244" s="9"/>
      <c r="D244" s="10"/>
      <c r="E244" s="101"/>
      <c r="F244" s="12"/>
    </row>
    <row r="245" spans="1:8" s="67" customFormat="1" ht="20.100000000000001" customHeight="1" x14ac:dyDescent="0.2">
      <c r="A245" s="159" t="s">
        <v>272</v>
      </c>
      <c r="B245" s="193" t="s">
        <v>275</v>
      </c>
      <c r="C245" s="194"/>
      <c r="D245" s="194"/>
      <c r="E245" s="160"/>
      <c r="F245" s="167">
        <f>F243+F241</f>
        <v>498050</v>
      </c>
      <c r="G245" s="178"/>
      <c r="H245" s="178"/>
    </row>
    <row r="246" spans="1:8" ht="20.100000000000001" customHeight="1" x14ac:dyDescent="0.2">
      <c r="A246" s="7"/>
      <c r="B246" s="8"/>
      <c r="C246" s="9"/>
      <c r="D246" s="10"/>
      <c r="E246" s="101"/>
      <c r="F246" s="12"/>
    </row>
    <row r="247" spans="1:8" s="140" customFormat="1" ht="20.100000000000001" customHeight="1" x14ac:dyDescent="0.2">
      <c r="A247" s="136" t="s">
        <v>261</v>
      </c>
      <c r="B247" s="137"/>
      <c r="C247" s="205"/>
      <c r="D247" s="137"/>
      <c r="E247" s="138"/>
      <c r="F247" s="139" t="s">
        <v>262</v>
      </c>
      <c r="G247" s="178"/>
      <c r="H247" s="178"/>
    </row>
    <row r="248" spans="1:8" s="147" customFormat="1" ht="20.100000000000001" customHeight="1" x14ac:dyDescent="0.2">
      <c r="A248" s="141"/>
      <c r="B248" s="142"/>
      <c r="C248" s="143"/>
      <c r="D248" s="144"/>
      <c r="E248" s="145"/>
      <c r="F248" s="146"/>
      <c r="G248" s="169"/>
      <c r="H248" s="169"/>
    </row>
    <row r="249" spans="1:8" s="147" customFormat="1" ht="20.100000000000001" customHeight="1" x14ac:dyDescent="0.2">
      <c r="A249" s="153" t="s">
        <v>165</v>
      </c>
      <c r="B249" s="197" t="s">
        <v>263</v>
      </c>
      <c r="C249" s="198"/>
      <c r="D249" s="198"/>
      <c r="E249" s="154"/>
      <c r="F249" s="155">
        <f>(F54+F78+F171)</f>
        <v>13000</v>
      </c>
      <c r="G249" s="169"/>
      <c r="H249" s="169"/>
    </row>
    <row r="250" spans="1:8" s="147" customFormat="1" ht="20.100000000000001" customHeight="1" x14ac:dyDescent="0.2">
      <c r="A250" s="153" t="s">
        <v>264</v>
      </c>
      <c r="B250" s="197" t="s">
        <v>265</v>
      </c>
      <c r="C250" s="198"/>
      <c r="D250" s="198"/>
      <c r="E250" s="145"/>
      <c r="F250" s="156">
        <f>(E70*0.4+E85+E86+E87+E88+E89+E90+E91+E92+E93+E94)</f>
        <v>0</v>
      </c>
      <c r="G250" s="169"/>
      <c r="H250" s="169"/>
    </row>
    <row r="251" spans="1:8" s="147" customFormat="1" ht="27" customHeight="1" x14ac:dyDescent="0.2">
      <c r="A251" s="153" t="s">
        <v>266</v>
      </c>
      <c r="B251" s="197" t="s">
        <v>267</v>
      </c>
      <c r="C251" s="198"/>
      <c r="D251" s="198"/>
      <c r="E251" s="145"/>
      <c r="F251" s="156"/>
      <c r="G251" s="169"/>
      <c r="H251" s="169"/>
    </row>
    <row r="252" spans="1:8" s="147" customFormat="1" ht="20.100000000000001" customHeight="1" x14ac:dyDescent="0.2">
      <c r="A252" s="148"/>
      <c r="B252" s="189" t="s">
        <v>268</v>
      </c>
      <c r="C252" s="190"/>
      <c r="D252" s="190"/>
      <c r="E252" s="152"/>
      <c r="F252" s="157">
        <f>(F117+F122)</f>
        <v>0</v>
      </c>
      <c r="G252" s="169"/>
      <c r="H252" s="169"/>
    </row>
    <row r="253" spans="1:8" s="147" customFormat="1" ht="20.100000000000001" customHeight="1" x14ac:dyDescent="0.2">
      <c r="A253" s="148"/>
      <c r="B253" s="189" t="s">
        <v>269</v>
      </c>
      <c r="C253" s="190"/>
      <c r="D253" s="190"/>
      <c r="E253" s="152"/>
      <c r="F253" s="157">
        <f>(F114+F179)</f>
        <v>0</v>
      </c>
      <c r="G253" s="169"/>
      <c r="H253" s="169"/>
    </row>
    <row r="254" spans="1:8" s="147" customFormat="1" ht="20.100000000000001" customHeight="1" x14ac:dyDescent="0.2">
      <c r="A254" s="148"/>
      <c r="B254" s="149"/>
      <c r="C254" s="150"/>
      <c r="D254" s="151"/>
      <c r="E254" s="152"/>
      <c r="G254" s="169"/>
      <c r="H254" s="169"/>
    </row>
    <row r="255" spans="1:8" s="147" customFormat="1" ht="20.100000000000001" customHeight="1" x14ac:dyDescent="0.2">
      <c r="A255" s="148"/>
      <c r="B255" s="149"/>
      <c r="C255" s="150"/>
      <c r="D255" s="151"/>
      <c r="E255" s="152"/>
      <c r="G255" s="169"/>
      <c r="H255" s="169"/>
    </row>
    <row r="256" spans="1:8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</sheetData>
  <mergeCells count="8">
    <mergeCell ref="B253:D253"/>
    <mergeCell ref="D238:E238"/>
    <mergeCell ref="B245:D245"/>
    <mergeCell ref="E33:F33"/>
    <mergeCell ref="B249:D249"/>
    <mergeCell ref="B250:D250"/>
    <mergeCell ref="B251:D251"/>
    <mergeCell ref="B252:D252"/>
  </mergeCells>
  <pageMargins left="0.9055118110236221" right="0.39370078740157483" top="0.39370078740157483" bottom="0.59055118110236227" header="0.31496062992125984" footer="0.31496062992125984"/>
  <pageSetup paperSize="9" scale="72" orientation="portrait" r:id="rId1"/>
  <headerFooter>
    <oddFooter>&amp;RSeite &amp;P von &amp;N</oddFooter>
  </headerFooter>
  <rowBreaks count="8" manualBreakCount="8">
    <brk id="33" max="7" man="1"/>
    <brk id="53" max="7" man="1"/>
    <brk id="77" max="7" man="1"/>
    <brk id="113" max="7" man="1"/>
    <brk id="159" max="7" man="1"/>
    <brk id="170" max="7" man="1"/>
    <brk id="185" max="7" man="1"/>
    <brk id="22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KV </vt:lpstr>
      <vt:lpstr>'KV '!Druckbereich</vt:lpstr>
      <vt:lpstr>'KV 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Kurz</dc:creator>
  <cp:lastModifiedBy>Gemeinde Naters</cp:lastModifiedBy>
  <cp:lastPrinted>2019-04-24T08:13:47Z</cp:lastPrinted>
  <dcterms:created xsi:type="dcterms:W3CDTF">2017-10-03T17:23:11Z</dcterms:created>
  <dcterms:modified xsi:type="dcterms:W3CDTF">2019-04-24T08:13:52Z</dcterms:modified>
</cp:coreProperties>
</file>